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S" sheetId="1" r:id="rId1"/>
    <sheet name="PL &amp; CF" sheetId="2" r:id="rId2"/>
    <sheet name="SE-Conso" sheetId="3" r:id="rId3"/>
    <sheet name="SE-Separate" sheetId="4" r:id="rId4"/>
  </sheets>
  <definedNames>
    <definedName name="_xlnm.Print_Area" localSheetId="0">'BS'!$A$1:$M$104</definedName>
    <definedName name="_xlnm.Print_Area" localSheetId="1">'PL &amp; CF'!$A$1:$I$136</definedName>
    <definedName name="_xlnm.Print_Area" localSheetId="3">'SE-Separate'!$A$1:$M$28</definedName>
  </definedNames>
  <calcPr fullCalcOnLoad="1"/>
</workbook>
</file>

<file path=xl/sharedStrings.xml><?xml version="1.0" encoding="utf-8"?>
<sst xmlns="http://schemas.openxmlformats.org/spreadsheetml/2006/main" count="331" uniqueCount="191">
  <si>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</si>
  <si>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</si>
  <si>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</si>
  <si>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</si>
  <si>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</si>
  <si>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</si>
  <si>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</si>
  <si>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</si>
  <si>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</si>
  <si>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</si>
  <si>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</si>
  <si>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</si>
  <si>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</si>
  <si>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</si>
  <si>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</si>
  <si>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</si>
  <si>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</si>
  <si>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</si>
  <si>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</si>
  <si>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</si>
  <si>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</si>
  <si>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</si>
  <si>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</si>
  <si>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</si>
  <si>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</si>
  <si>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</si>
  <si>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</si>
  <si>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</si>
  <si>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</si>
  <si>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</si>
  <si>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ค่าใช้จ่ายทางการเงิน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</si>
  <si>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</si>
  <si>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</si>
  <si>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</si>
  <si>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</si>
  <si>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</si>
  <si>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</si>
  <si>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</si>
  <si>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</si>
  <si>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</si>
  <si>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</si>
  <si>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</si>
  <si>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</si>
  <si>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</si>
  <si>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</si>
  <si>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</si>
  <si>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</si>
  <si>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</si>
  <si>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</si>
  <si>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</si>
  <si>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</si>
  <si>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</si>
  <si>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</si>
  <si>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</si>
  <si>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</si>
  <si>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</si>
  <si>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</si>
  <si>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</si>
  <si>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</si>
  <si>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งบกำไรขาดทุนเบ็ดเสร็จ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</si>
  <si>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</si>
  <si>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</si>
  <si>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</si>
  <si>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</si>
  <si>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</si>
  <si>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</si>
  <si>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</si>
  <si>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</si>
  <si>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</si>
  <si>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15</t>
  </si>
  <si>
    <t>ส่วนเกินมูลค่า</t>
  </si>
  <si>
    <t>หุ้นสามัญ</t>
  </si>
  <si>
    <t>กำไรสำหรับงวด</t>
  </si>
  <si>
    <t>เงินสดจ่ายชำระหนี้สินภายใต้สัญญาเช่าการเงิน</t>
  </si>
  <si>
    <t>16</t>
  </si>
  <si>
    <t xml:space="preserve">   ค่าเสื่อมราคาและค่าตัดจำหน่าย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</si>
  <si>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</si>
  <si>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</si>
  <si>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</si>
  <si>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14</t>
  </si>
  <si>
    <t>กำไรต่อหุ้น</t>
  </si>
  <si>
    <t>เงินสดจ่ายซื้ออุปกรณ์</t>
  </si>
  <si>
    <t>เงินสดรับจากการขายอุปกรณ์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</si>
  <si>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</si>
  <si>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</si>
  <si>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</si>
  <si>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</si>
  <si>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</si>
  <si>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</si>
  <si>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กำไรจากการจำหน่ายอุปกรณ์</t>
  </si>
  <si>
    <t xml:space="preserve">   ลูกหนี้ตามสัญญาเช่าการเงิน</t>
  </si>
  <si>
    <t xml:space="preserve">   ลูกหนี้ตามสัญญาเช่าซื้อ</t>
  </si>
  <si>
    <t xml:space="preserve">   ค่าใช้จ่ายทางการเงิน</t>
  </si>
  <si>
    <t>เงินสดจ่ายชำระคืนเงินกู้ยืมระยะยาว</t>
  </si>
  <si>
    <t>(หน่วย: พันบาท ยกเว้นกำไรต่อหุ้นแสดงเป็นบาท)</t>
  </si>
  <si>
    <t>เงินรับรอคืนให้ลูกหนี้</t>
  </si>
  <si>
    <t>เงินสดรับจากเงินกู้ยืมระยะยาว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</si>
  <si>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</si>
  <si>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</si>
  <si>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เงินเบิกเกินบัญชีและเงินกู้ยืมระยะสั้น</t>
  </si>
  <si>
    <t>17</t>
  </si>
  <si>
    <t>หนี้สูญและหนี้สงสัยจะสูญ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</si>
  <si>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</si>
  <si>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</si>
  <si>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</si>
  <si>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ยอดคงเหลือ ณ วันที่ 1 มกราคม 2560</t>
  </si>
  <si>
    <t>(ยังไม่ได้ตรวจสอบ</t>
  </si>
  <si>
    <t>(ตรวจสอบแล้ว)</t>
  </si>
  <si>
    <t>แต่สอบทานแล้ว)</t>
  </si>
  <si>
    <t>3</t>
  </si>
  <si>
    <t>9</t>
  </si>
  <si>
    <t>13</t>
  </si>
  <si>
    <t>กรรมการ</t>
  </si>
  <si>
    <t xml:space="preserve">   หนี้สูญและหนี้สงสัยจะสูญของลูกหนี้</t>
  </si>
  <si>
    <t>19</t>
  </si>
  <si>
    <t>เงินสดรับจากสัญญาเช่าซื้อ</t>
  </si>
  <si>
    <t>เงินสดจ่ายชำระคืนสัญญาเช่าซื้อ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</si>
  <si>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</si>
  <si>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</si>
  <si>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</si>
  <si>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20</t>
  </si>
  <si>
    <t>เงินลงทุนชั่วคราว</t>
  </si>
  <si>
    <t>10</t>
  </si>
  <si>
    <t>5</t>
  </si>
  <si>
    <t>21</t>
  </si>
  <si>
    <t>ส่วนของหนี้สินตามสัญญาเช่าซื้อที่ถึงกำหนดชำระภายในหนึ่งปี</t>
  </si>
  <si>
    <t>ส่วนของหนี้สินตามสัญญาเช่าการเงินที่ถึงกำหนดชำระภายในหนึ่งปี</t>
  </si>
  <si>
    <t>เงินกู้ยืมระยะยาว - สุทธิจากส่วนที่ถึงกำหนดชำระภายในหนึ่งปี</t>
  </si>
  <si>
    <t>เงินกู้ยืมระยะยาว - ส่วนที่ถึงกำหนดชำระภายในหนึ่งปี</t>
  </si>
  <si>
    <t>ใบสำคัญแสดงสิทธิที่จะซื้อหุ้น</t>
  </si>
  <si>
    <t>ทุนจดทะเบียน</t>
  </si>
  <si>
    <t>หุ้นสามัญ 300,000,000 หุ้น มูลค่าหุ้นละ 1 บาท</t>
  </si>
  <si>
    <t>18</t>
  </si>
  <si>
    <t>หุ้นสามัญที่ออกระหว่างงวดจากการใช้สิทธิ</t>
  </si>
  <si>
    <t>เงินสดรับจากการใช้สิทธิซื้อหุ้นสามัญตามใบสำคัญแสดงสิทธิ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</si>
  <si>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</si>
  <si>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</si>
  <si>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</si>
  <si>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>31 ธันวาคม 2560</t>
  </si>
  <si>
    <t>ยอดคงเหลือ ณ วันที่ 1 มกราคม 2561</t>
  </si>
  <si>
    <t>กำไรต่อหุ้นปรับลด</t>
  </si>
  <si>
    <t xml:space="preserve">กำไรต่อหุ้นขั้นพื้นฐาน </t>
  </si>
  <si>
    <t>เงินเบิกเกินบัญชีและเงินกู้ยืมระยะสั้นลดลง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</si>
  <si>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</si>
  <si>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</si>
  <si>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</si>
  <si>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</si>
  <si>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</si>
  <si>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</si>
  <si>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</si>
  <si>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</si>
  <si>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</si>
  <si>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ณ วันที่ 30 มิถุนายน 2561</t>
  </si>
  <si>
    <t>30 มิถุนายน 2561</t>
  </si>
  <si>
    <t>สำหรับงวดสามเดือนสิ้นสุดวันที่ 30 มิถุนายน 2561</t>
  </si>
  <si>
    <t>สำหรับงวดหกเดือนสิ้นสุดวันที่ 30 มิถุนายน 2561</t>
  </si>
  <si>
    <t>ยอดคงเหลือ ณ วันที่ 30 มิถุนายน 2561</t>
  </si>
  <si>
    <t>ยอดคงเหลือ ณ วันที่ 30 มิถุนายน 2560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</si>
  <si>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</si>
  <si>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</si>
  <si>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</si>
  <si>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</si>
  <si>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22</t>
  </si>
  <si>
    <t>ออกใบสำคัญแสดงสิทธิ (หมายเหตุ 19)</t>
  </si>
  <si>
    <t>เงินปันผลจ่าย (หมายเหตุ 24)</t>
  </si>
  <si>
    <t xml:space="preserve">   มูลค่าหุ้นละ 1 บาท)</t>
  </si>
  <si>
    <t xml:space="preserve">   (31 ธันวาคม 2560: หุ้นสามัญ 220,076,056 หุ้น </t>
  </si>
  <si>
    <t>เงินสดจ่ายเงินปันผล</t>
  </si>
  <si>
    <t>เงินสดจ่ายลงทุนในบริษัทย่อย</t>
  </si>
  <si>
    <t>กำไรขาดทุนเบ็ดเสร็จอื่นสำหรับงวด</t>
  </si>
  <si>
    <t>หนี้สินจากการดำเนินงานเพิ่มขึ้น</t>
  </si>
  <si>
    <t>เงินสดจ่ายซื้อเงินลงทุนเพื่อค้า</t>
  </si>
  <si>
    <t>เงินฝากธนาคารที่มีภาระค้ำประกันเพิ่มขึ้น</t>
  </si>
  <si>
    <t>เงินสดรับจากการขายเงินลงทุนเพื่อค้า</t>
  </si>
  <si>
    <t>เงินสดจ่ายชำระคืนหุ้นกู้</t>
  </si>
  <si>
    <t>เงินสดและรายการเทียบเท่าเงินสดลดลงสุทธิ</t>
  </si>
  <si>
    <t>หนี้สินตามสัญญาเช่าซื้อ - สุทธิจากส่วนที่ถึงกำหนดชำระ</t>
  </si>
  <si>
    <t>หนี้สินตามสัญญาเช่าการเงิน - สุทธิจากส่วนที่ถึงกำหนดชำระ</t>
  </si>
  <si>
    <t>หุ้นสามัญ 220,650,556 หุ้น มูลค่าหุ้นละ 1 บาท</t>
  </si>
  <si>
    <t xml:space="preserve">เงินสดรับจากการออกหุ้นกู้ </t>
  </si>
  <si>
    <t>งบแสดงการเปลี่ยนแปลงส่วนของผู้ถือหุ้น (ต่อ)</t>
  </si>
  <si>
    <t xml:space="preserve">   เงินสดจ่ายดอกเบี้ย</t>
  </si>
  <si>
    <t xml:space="preserve">   เงินสดจ่ายภาษีเงินได้</t>
  </si>
  <si>
    <t>กระแสเงินสดสุทธิจาก (ใช้ไปใน) กิจกรรมดำเนินงาน</t>
  </si>
  <si>
    <t>กระแสเงินสดสุทธิใช้ไปในกิจกรรมลงทุน</t>
  </si>
  <si>
    <t>กระแสเงินสดสุทธิจาก (ใช้ไปใน) กิจกรรมจัดหาเงิน</t>
  </si>
  <si>
    <t>งบกำไรขาดทุนเบ็ดเสร็จ (ต่อ)</t>
  </si>
  <si>
    <t xml:space="preserve">   ตามใบสำคัญแสดงสิทธิ (หมายเหตุ 18)</t>
  </si>
  <si>
    <t>ค่าใช้จ่ายในการบริการ</t>
  </si>
  <si>
    <t xml:space="preserve">   กำไรจากการเปลี่ยนแปลงมูลค่ายุติธรรมในเงินลงทุนชั่วคราว</t>
  </si>
  <si>
    <t xml:space="preserve">   กำไรจากการขายเงินลงทุนชั่วคราว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</si>
</sst>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??_);_(@_)"/>
    <numFmt numFmtId="202" formatCode="_(* #,##0.0000_);_(* \(#,##0.0000\);_(* &quot;-&quot;??_);_(@_)"/>
    <numFmt numFmtId="203" formatCode="[$-409]dddd\,\ mmmm\ d\,\ yyyy"/>
    <numFmt numFmtId="204" formatCode="[$-409]h:mm:ss\ AM/PM"/>
  </numFmts>
  <fonts count="50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u val="single"/>
      <sz val="16"/>
      <name val="Angsana New"/>
      <family val="1"/>
    </font>
    <font>
      <sz val="10"/>
      <name val="ApFont"/>
      <family val="0"/>
    </font>
    <font>
      <sz val="14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21"/>
      <name val="Angsana New"/>
      <family val="1"/>
    </font>
    <font>
      <sz val="16"/>
      <color indexed="10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8" tint="-0.4999699890613556"/>
      <name val="Angsana New"/>
      <family val="1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Alignment="1">
      <alignment/>
    </xf>
    <xf numFmtId="169" fontId="0" fillId="0" borderId="0" xfId="42" applyNumberFormat="1" applyFont="1" applyFill="1" applyBorder="1" applyAlignment="1">
      <alignment/>
    </xf>
    <xf numFmtId="169" fontId="0" fillId="0" borderId="0" xfId="42" applyNumberFormat="1" applyFont="1" applyFill="1" applyAlignment="1">
      <alignment/>
    </xf>
    <xf numFmtId="169" fontId="0" fillId="0" borderId="10" xfId="42" applyNumberFormat="1" applyFont="1" applyFill="1" applyBorder="1" applyAlignment="1">
      <alignment horizontal="right"/>
    </xf>
    <xf numFmtId="169" fontId="0" fillId="0" borderId="0" xfId="42" applyNumberFormat="1" applyFont="1" applyFill="1" applyBorder="1" applyAlignment="1">
      <alignment horizontal="right"/>
    </xf>
    <xf numFmtId="169" fontId="0" fillId="0" borderId="0" xfId="42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169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Alignment="1">
      <alignment horizontal="left"/>
    </xf>
    <xf numFmtId="43" fontId="3" fillId="0" borderId="0" xfId="42" applyFont="1" applyFill="1" applyAlignment="1">
      <alignment horizontal="left"/>
    </xf>
    <xf numFmtId="43" fontId="3" fillId="0" borderId="0" xfId="42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81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7" fontId="0" fillId="0" borderId="0" xfId="42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69" fontId="0" fillId="0" borderId="11" xfId="42" applyNumberFormat="1" applyFont="1" applyFill="1" applyBorder="1" applyAlignment="1">
      <alignment horizontal="center"/>
    </xf>
    <xf numFmtId="190" fontId="0" fillId="0" borderId="0" xfId="42" applyNumberFormat="1" applyFont="1" applyFill="1" applyAlignment="1">
      <alignment/>
    </xf>
    <xf numFmtId="169" fontId="0" fillId="0" borderId="0" xfId="42" applyNumberFormat="1" applyFont="1" applyFill="1" applyBorder="1" applyAlignment="1" quotePrefix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42" applyFont="1" applyFill="1" applyBorder="1" applyAlignment="1" quotePrefix="1">
      <alignment horizontal="center"/>
    </xf>
    <xf numFmtId="169" fontId="0" fillId="0" borderId="0" xfId="44" applyNumberFormat="1" applyFont="1" applyFill="1" applyAlignment="1">
      <alignment horizontal="right"/>
    </xf>
    <xf numFmtId="0" fontId="11" fillId="0" borderId="10" xfId="56" applyFont="1" applyFill="1" applyBorder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169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81" fontId="6" fillId="0" borderId="0" xfId="0" applyNumberFormat="1" applyFont="1" applyFill="1" applyAlignment="1">
      <alignment horizontal="left"/>
    </xf>
    <xf numFmtId="181" fontId="7" fillId="0" borderId="0" xfId="0" applyNumberFormat="1" applyFont="1" applyFill="1" applyAlignment="1">
      <alignment horizontal="centerContinuous"/>
    </xf>
    <xf numFmtId="181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186" fontId="7" fillId="0" borderId="0" xfId="0" applyNumberFormat="1" applyFont="1" applyFill="1" applyBorder="1" applyAlignment="1">
      <alignment horizontal="right"/>
    </xf>
    <xf numFmtId="186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86" fontId="9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69" fontId="7" fillId="0" borderId="0" xfId="42" applyNumberFormat="1" applyFont="1" applyFill="1" applyAlignment="1">
      <alignment horizontal="center"/>
    </xf>
    <xf numFmtId="169" fontId="7" fillId="0" borderId="12" xfId="42" applyNumberFormat="1" applyFont="1" applyFill="1" applyBorder="1" applyAlignment="1">
      <alignment/>
    </xf>
    <xf numFmtId="169" fontId="7" fillId="0" borderId="0" xfId="42" applyNumberFormat="1" applyFont="1" applyFill="1" applyAlignment="1">
      <alignment/>
    </xf>
    <xf numFmtId="169" fontId="7" fillId="0" borderId="13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7" fontId="8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center"/>
    </xf>
    <xf numFmtId="186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7" fillId="0" borderId="0" xfId="42" applyNumberFormat="1" applyFont="1" applyFill="1" applyBorder="1" applyAlignment="1">
      <alignment horizontal="right"/>
    </xf>
    <xf numFmtId="169" fontId="7" fillId="0" borderId="0" xfId="42" applyNumberFormat="1" applyFont="1" applyFill="1" applyAlignment="1">
      <alignment horizontal="right"/>
    </xf>
    <xf numFmtId="169" fontId="7" fillId="0" borderId="12" xfId="42" applyNumberFormat="1" applyFont="1" applyFill="1" applyBorder="1" applyAlignment="1">
      <alignment horizontal="right"/>
    </xf>
    <xf numFmtId="169" fontId="7" fillId="0" borderId="14" xfId="42" applyNumberFormat="1" applyFont="1" applyFill="1" applyBorder="1" applyAlignment="1">
      <alignment horizontal="right"/>
    </xf>
    <xf numFmtId="186" fontId="7" fillId="0" borderId="0" xfId="42" applyNumberFormat="1" applyFont="1" applyFill="1" applyAlignment="1">
      <alignment/>
    </xf>
    <xf numFmtId="186" fontId="7" fillId="0" borderId="0" xfId="44" applyNumberFormat="1" applyFont="1" applyFill="1" applyAlignment="1">
      <alignment/>
    </xf>
    <xf numFmtId="169" fontId="7" fillId="0" borderId="13" xfId="44" applyNumberFormat="1" applyFont="1" applyFill="1" applyBorder="1" applyAlignment="1">
      <alignment/>
    </xf>
    <xf numFmtId="169" fontId="7" fillId="0" borderId="0" xfId="44" applyNumberFormat="1" applyFont="1" applyFill="1" applyBorder="1" applyAlignment="1">
      <alignment/>
    </xf>
    <xf numFmtId="169" fontId="7" fillId="0" borderId="0" xfId="44" applyNumberFormat="1" applyFont="1" applyFill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0" xfId="42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64" applyNumberFormat="1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18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 horizontal="left"/>
    </xf>
    <xf numFmtId="186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180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169" fontId="0" fillId="0" borderId="12" xfId="42" applyNumberFormat="1" applyFont="1" applyFill="1" applyBorder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 quotePrefix="1">
      <alignment/>
    </xf>
    <xf numFmtId="2" fontId="4" fillId="0" borderId="0" xfId="0" applyNumberFormat="1" applyFont="1" applyFill="1" applyAlignment="1">
      <alignment horizontal="center"/>
    </xf>
    <xf numFmtId="169" fontId="0" fillId="0" borderId="10" xfId="42" applyNumberFormat="1" applyFont="1" applyFill="1" applyBorder="1" applyAlignment="1">
      <alignment/>
    </xf>
    <xf numFmtId="169" fontId="0" fillId="0" borderId="13" xfId="42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 horizontal="left"/>
    </xf>
    <xf numFmtId="186" fontId="0" fillId="0" borderId="0" xfId="42" applyNumberFormat="1" applyFont="1" applyFill="1" applyAlignment="1">
      <alignment horizontal="centerContinuous"/>
    </xf>
    <xf numFmtId="186" fontId="0" fillId="0" borderId="0" xfId="42" applyNumberFormat="1" applyFont="1" applyFill="1" applyBorder="1" applyAlignment="1">
      <alignment horizontal="centerContinuous"/>
    </xf>
    <xf numFmtId="40" fontId="3" fillId="0" borderId="0" xfId="0" applyNumberFormat="1" applyFont="1" applyFill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42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2" xfId="42" applyNumberFormat="1" applyFont="1" applyFill="1" applyBorder="1" applyAlignment="1">
      <alignment horizontal="right"/>
    </xf>
    <xf numFmtId="169" fontId="0" fillId="0" borderId="11" xfId="42" applyNumberFormat="1" applyFont="1" applyFill="1" applyBorder="1" applyAlignment="1">
      <alignment horizontal="right"/>
    </xf>
    <xf numFmtId="169" fontId="0" fillId="0" borderId="16" xfId="42" applyNumberFormat="1" applyFont="1" applyFill="1" applyBorder="1" applyAlignment="1">
      <alignment horizontal="center"/>
    </xf>
    <xf numFmtId="169" fontId="0" fillId="0" borderId="17" xfId="4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E-T" xfId="56"/>
    <cellStyle name="Normal_CET - N096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209550</xdr:rowOff>
    </xdr:from>
    <xdr:to>
      <xdr:col>9</xdr:col>
      <xdr:colOff>0</xdr:colOff>
      <xdr:row>3</xdr:row>
      <xdr:rowOff>104775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095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40</xdr:row>
      <xdr:rowOff>219075</xdr:rowOff>
    </xdr:from>
    <xdr:to>
      <xdr:col>9</xdr:col>
      <xdr:colOff>0</xdr:colOff>
      <xdr:row>43</xdr:row>
      <xdr:rowOff>47625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1553825"/>
          <a:ext cx="1409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72</xdr:row>
      <xdr:rowOff>266700</xdr:rowOff>
    </xdr:from>
    <xdr:to>
      <xdr:col>9</xdr:col>
      <xdr:colOff>0</xdr:colOff>
      <xdr:row>75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1336000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35</xdr:row>
      <xdr:rowOff>200025</xdr:rowOff>
    </xdr:from>
    <xdr:to>
      <xdr:col>6</xdr:col>
      <xdr:colOff>323850</xdr:colOff>
      <xdr:row>39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09750" y="1020127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67</xdr:row>
      <xdr:rowOff>285750</xdr:rowOff>
    </xdr:from>
    <xdr:to>
      <xdr:col>6</xdr:col>
      <xdr:colOff>419100</xdr:colOff>
      <xdr:row>71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05000" y="19831050"/>
          <a:ext cx="2257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1219200</xdr:colOff>
      <xdr:row>99</xdr:row>
      <xdr:rowOff>57150</xdr:rowOff>
    </xdr:from>
    <xdr:to>
      <xdr:col>9</xdr:col>
      <xdr:colOff>0</xdr:colOff>
      <xdr:row>102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24225" y="293370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104</xdr:row>
      <xdr:rowOff>9525</xdr:rowOff>
    </xdr:from>
    <xdr:to>
      <xdr:col>5</xdr:col>
      <xdr:colOff>0</xdr:colOff>
      <xdr:row>106</xdr:row>
      <xdr:rowOff>200025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85122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67</xdr:row>
      <xdr:rowOff>76200</xdr:rowOff>
    </xdr:from>
    <xdr:to>
      <xdr:col>5</xdr:col>
      <xdr:colOff>0</xdr:colOff>
      <xdr:row>69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69757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57150</xdr:rowOff>
    </xdr:from>
    <xdr:to>
      <xdr:col>5</xdr:col>
      <xdr:colOff>0</xdr:colOff>
      <xdr:row>3</xdr:row>
      <xdr:rowOff>247650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33375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131</xdr:row>
      <xdr:rowOff>247650</xdr:rowOff>
    </xdr:from>
    <xdr:to>
      <xdr:col>4</xdr:col>
      <xdr:colOff>257175</xdr:colOff>
      <xdr:row>135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647950" y="36566475"/>
          <a:ext cx="192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98</xdr:row>
      <xdr:rowOff>142875</xdr:rowOff>
    </xdr:from>
    <xdr:to>
      <xdr:col>4</xdr:col>
      <xdr:colOff>28575</xdr:colOff>
      <xdr:row>101</xdr:row>
      <xdr:rowOff>257175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419350" y="27327225"/>
          <a:ext cx="1924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1457325</xdr:colOff>
      <xdr:row>28</xdr:row>
      <xdr:rowOff>152400</xdr:rowOff>
    </xdr:from>
    <xdr:to>
      <xdr:col>2</xdr:col>
      <xdr:colOff>76200</xdr:colOff>
      <xdr:row>31</xdr:row>
      <xdr:rowOff>238125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457325" y="7905750"/>
          <a:ext cx="2266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34</xdr:row>
      <xdr:rowOff>57150</xdr:rowOff>
    </xdr:from>
    <xdr:to>
      <xdr:col>5</xdr:col>
      <xdr:colOff>0</xdr:colOff>
      <xdr:row>36</xdr:row>
      <xdr:rowOff>247650</xdr:rowOff>
    </xdr:to>
    <xdr:pic>
      <xdr:nvPicPr>
        <xdr:cNvPr id="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0595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1457325</xdr:colOff>
      <xdr:row>61</xdr:row>
      <xdr:rowOff>152400</xdr:rowOff>
    </xdr:from>
    <xdr:to>
      <xdr:col>2</xdr:col>
      <xdr:colOff>76200</xdr:colOff>
      <xdr:row>64</xdr:row>
      <xdr:rowOff>238125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457325" y="17078325"/>
          <a:ext cx="2266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7650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16</xdr:row>
      <xdr:rowOff>209550</xdr:rowOff>
    </xdr:from>
    <xdr:to>
      <xdr:col>2</xdr:col>
      <xdr:colOff>619125</xdr:colOff>
      <xdr:row>19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4629150"/>
          <a:ext cx="2619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7650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16</xdr:row>
      <xdr:rowOff>209550</xdr:rowOff>
    </xdr:from>
    <xdr:to>
      <xdr:col>2</xdr:col>
      <xdr:colOff>619125</xdr:colOff>
      <xdr:row>19</xdr:row>
      <xdr:rowOff>28575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4629150"/>
          <a:ext cx="2619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247650</xdr:rowOff>
    </xdr:from>
    <xdr:to>
      <xdr:col>6</xdr:col>
      <xdr:colOff>609600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47650"/>
          <a:ext cx="162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24</xdr:row>
      <xdr:rowOff>209550</xdr:rowOff>
    </xdr:from>
    <xdr:to>
      <xdr:col>2</xdr:col>
      <xdr:colOff>619125</xdr:colOff>
      <xdr:row>27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038225" y="6762750"/>
          <a:ext cx="2924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view="pageBreakPreview" zoomScaleNormal="115" zoomScaleSheetLayoutView="100" zoomScalePageLayoutView="0" workbookViewId="0" topLeftCell="A1">
      <selection activeCell="F9" sqref="F9"/>
    </sheetView>
  </sheetViews>
  <sheetFormatPr defaultColWidth="9.140625" defaultRowHeight="22.5" customHeight="1"/>
  <cols>
    <col min="1" max="3" width="1.7109375" style="46" customWidth="1"/>
    <col min="4" max="4" width="13.7109375" style="46" customWidth="1"/>
    <col min="5" max="5" width="12.7109375" style="46" customWidth="1"/>
    <col min="6" max="6" width="24.57421875" style="46" customWidth="1"/>
    <col min="7" max="7" width="8.7109375" style="50" customWidth="1"/>
    <col min="8" max="8" width="0.85546875" style="98" customWidth="1"/>
    <col min="9" max="9" width="16.7109375" style="67" customWidth="1"/>
    <col min="10" max="10" width="0.85546875" style="46" customWidth="1"/>
    <col min="11" max="11" width="16.7109375" style="46" customWidth="1"/>
    <col min="12" max="12" width="0.85546875" style="46" customWidth="1"/>
    <col min="13" max="13" width="16.7109375" style="46" customWidth="1"/>
    <col min="14" max="16384" width="9.140625" style="46" customWidth="1"/>
  </cols>
  <sheetData>
    <row r="1" spans="1:9" ht="22.5" customHeight="1">
      <c r="A1" s="41" t="s">
        <v>160</v>
      </c>
      <c r="B1" s="42"/>
      <c r="C1" s="42"/>
      <c r="D1" s="42"/>
      <c r="E1" s="42"/>
      <c r="F1" s="42"/>
      <c r="G1" s="43"/>
      <c r="H1" s="44"/>
      <c r="I1" s="45"/>
    </row>
    <row r="2" spans="1:9" ht="22.5" customHeight="1">
      <c r="A2" s="47" t="s">
        <v>38</v>
      </c>
      <c r="B2" s="48"/>
      <c r="C2" s="48"/>
      <c r="D2" s="48"/>
      <c r="E2" s="48"/>
      <c r="F2" s="48"/>
      <c r="G2" s="43"/>
      <c r="H2" s="48"/>
      <c r="I2" s="45"/>
    </row>
    <row r="3" spans="1:9" ht="22.5" customHeight="1">
      <c r="A3" s="47" t="s">
        <v>152</v>
      </c>
      <c r="B3" s="48"/>
      <c r="C3" s="48"/>
      <c r="D3" s="48"/>
      <c r="E3" s="48"/>
      <c r="F3" s="48"/>
      <c r="G3" s="43"/>
      <c r="H3" s="48"/>
      <c r="I3" s="45"/>
    </row>
    <row r="4" spans="2:13" ht="22.5" customHeight="1">
      <c r="B4" s="49"/>
      <c r="C4" s="49"/>
      <c r="D4" s="49"/>
      <c r="E4" s="49"/>
      <c r="F4" s="49"/>
      <c r="H4" s="49"/>
      <c r="I4" s="51"/>
      <c r="M4" s="51" t="s">
        <v>61</v>
      </c>
    </row>
    <row r="5" spans="2:13" ht="22.5" customHeight="1">
      <c r="B5" s="49"/>
      <c r="C5" s="49"/>
      <c r="D5" s="49"/>
      <c r="E5" s="49"/>
      <c r="F5" s="49"/>
      <c r="H5" s="49"/>
      <c r="I5" s="52" t="s">
        <v>144</v>
      </c>
      <c r="K5" s="145" t="s">
        <v>145</v>
      </c>
      <c r="L5" s="145"/>
      <c r="M5" s="145"/>
    </row>
    <row r="6" spans="2:13" ht="22.5" customHeight="1">
      <c r="B6" s="49"/>
      <c r="C6" s="49"/>
      <c r="D6" s="49"/>
      <c r="E6" s="49"/>
      <c r="F6" s="49"/>
      <c r="G6" s="53" t="s">
        <v>13</v>
      </c>
      <c r="H6" s="54"/>
      <c r="I6" s="55" t="s">
        <v>153</v>
      </c>
      <c r="K6" s="55" t="s">
        <v>153</v>
      </c>
      <c r="L6" s="56"/>
      <c r="M6" s="55" t="s">
        <v>138</v>
      </c>
    </row>
    <row r="7" spans="2:14" ht="22.5" customHeight="1">
      <c r="B7" s="49"/>
      <c r="C7" s="49"/>
      <c r="D7" s="49"/>
      <c r="E7" s="49"/>
      <c r="F7" s="49"/>
      <c r="G7" s="9"/>
      <c r="H7" s="54"/>
      <c r="I7" s="9" t="s">
        <v>106</v>
      </c>
      <c r="K7" s="9" t="s">
        <v>106</v>
      </c>
      <c r="L7" s="9"/>
      <c r="M7" s="9" t="s">
        <v>107</v>
      </c>
      <c r="N7" s="57"/>
    </row>
    <row r="8" spans="2:14" ht="22.5" customHeight="1">
      <c r="B8" s="49"/>
      <c r="C8" s="49"/>
      <c r="D8" s="49"/>
      <c r="E8" s="49"/>
      <c r="F8" s="49"/>
      <c r="G8" s="9"/>
      <c r="H8" s="54"/>
      <c r="I8" s="9" t="s">
        <v>108</v>
      </c>
      <c r="K8" s="9" t="s">
        <v>108</v>
      </c>
      <c r="L8" s="9"/>
      <c r="M8" s="9"/>
      <c r="N8" s="58"/>
    </row>
    <row r="9" spans="1:9" ht="22.5" customHeight="1">
      <c r="A9" s="59" t="s">
        <v>8</v>
      </c>
      <c r="F9" s="60"/>
      <c r="G9" s="61"/>
      <c r="H9" s="62"/>
      <c r="I9" s="63"/>
    </row>
    <row r="10" spans="1:8" ht="22.5" customHeight="1">
      <c r="A10" s="64" t="s">
        <v>0</v>
      </c>
      <c r="E10" s="65"/>
      <c r="F10" s="65"/>
      <c r="H10" s="66"/>
    </row>
    <row r="11" spans="1:13" ht="22.5" customHeight="1">
      <c r="A11" s="46" t="s">
        <v>29</v>
      </c>
      <c r="E11" s="65"/>
      <c r="F11" s="65"/>
      <c r="H11" s="66"/>
      <c r="I11" s="68">
        <v>53845</v>
      </c>
      <c r="K11" s="69">
        <v>47471</v>
      </c>
      <c r="M11" s="69">
        <v>63558</v>
      </c>
    </row>
    <row r="12" spans="1:13" ht="22.5" customHeight="1">
      <c r="A12" s="46" t="s">
        <v>121</v>
      </c>
      <c r="E12" s="65"/>
      <c r="F12" s="65"/>
      <c r="G12" s="50" t="s">
        <v>109</v>
      </c>
      <c r="H12" s="66"/>
      <c r="I12" s="68">
        <v>0</v>
      </c>
      <c r="K12" s="69">
        <v>0</v>
      </c>
      <c r="M12" s="69">
        <v>59994</v>
      </c>
    </row>
    <row r="13" spans="1:13" ht="22.5" customHeight="1">
      <c r="A13" s="46" t="s">
        <v>40</v>
      </c>
      <c r="E13" s="65"/>
      <c r="F13" s="65"/>
      <c r="G13" s="50" t="s">
        <v>119</v>
      </c>
      <c r="H13" s="66"/>
      <c r="I13" s="69">
        <f>5713</f>
        <v>5713</v>
      </c>
      <c r="J13" s="58"/>
      <c r="K13" s="69">
        <v>5707</v>
      </c>
      <c r="L13" s="58"/>
      <c r="M13" s="69">
        <v>14673</v>
      </c>
    </row>
    <row r="14" spans="1:13" ht="22.5" customHeight="1">
      <c r="A14" s="46" t="s">
        <v>148</v>
      </c>
      <c r="E14" s="65"/>
      <c r="F14" s="65"/>
      <c r="H14" s="66"/>
      <c r="I14" s="69"/>
      <c r="K14" s="69"/>
      <c r="M14" s="69"/>
    </row>
    <row r="15" spans="1:13" ht="22.5" customHeight="1">
      <c r="A15" s="46" t="s">
        <v>143</v>
      </c>
      <c r="B15" s="46" t="s">
        <v>146</v>
      </c>
      <c r="E15" s="65"/>
      <c r="F15" s="65"/>
      <c r="G15" s="70">
        <v>5</v>
      </c>
      <c r="H15" s="66"/>
      <c r="I15" s="69">
        <v>1062311</v>
      </c>
      <c r="K15" s="69">
        <v>1062311</v>
      </c>
      <c r="M15" s="69">
        <v>989745</v>
      </c>
    </row>
    <row r="16" spans="1:13" ht="22.5" customHeight="1">
      <c r="A16" s="46" t="s">
        <v>149</v>
      </c>
      <c r="E16" s="65"/>
      <c r="F16" s="65"/>
      <c r="G16" s="70"/>
      <c r="H16" s="66"/>
      <c r="I16" s="69"/>
      <c r="K16" s="69"/>
      <c r="M16" s="69"/>
    </row>
    <row r="17" spans="2:13" ht="22.5" customHeight="1">
      <c r="B17" s="46" t="s">
        <v>146</v>
      </c>
      <c r="E17" s="65"/>
      <c r="F17" s="65"/>
      <c r="G17" s="70">
        <v>6</v>
      </c>
      <c r="H17" s="66"/>
      <c r="I17" s="69">
        <v>748587</v>
      </c>
      <c r="J17" s="58"/>
      <c r="K17" s="69">
        <v>748587</v>
      </c>
      <c r="L17" s="58"/>
      <c r="M17" s="69">
        <v>840491</v>
      </c>
    </row>
    <row r="18" spans="1:13" ht="22.5" customHeight="1">
      <c r="A18" s="46" t="s">
        <v>150</v>
      </c>
      <c r="E18" s="65"/>
      <c r="F18" s="65"/>
      <c r="G18" s="70"/>
      <c r="H18" s="66"/>
      <c r="I18" s="69"/>
      <c r="K18" s="69"/>
      <c r="M18" s="69"/>
    </row>
    <row r="19" spans="2:13" ht="22.5" customHeight="1">
      <c r="B19" s="46" t="s">
        <v>146</v>
      </c>
      <c r="E19" s="65"/>
      <c r="F19" s="65"/>
      <c r="G19" s="70">
        <v>7</v>
      </c>
      <c r="H19" s="66"/>
      <c r="I19" s="69">
        <v>97651</v>
      </c>
      <c r="K19" s="69">
        <v>97651</v>
      </c>
      <c r="M19" s="69">
        <v>106664</v>
      </c>
    </row>
    <row r="20" spans="1:13" ht="22.5" customHeight="1">
      <c r="A20" s="46" t="s">
        <v>151</v>
      </c>
      <c r="E20" s="65"/>
      <c r="F20" s="65"/>
      <c r="G20" s="70"/>
      <c r="H20" s="66"/>
      <c r="I20" s="69"/>
      <c r="K20" s="69"/>
      <c r="M20" s="69"/>
    </row>
    <row r="21" spans="2:13" ht="22.5" customHeight="1">
      <c r="B21" s="46" t="s">
        <v>146</v>
      </c>
      <c r="E21" s="65"/>
      <c r="F21" s="65"/>
      <c r="G21" s="70">
        <v>8</v>
      </c>
      <c r="H21" s="66"/>
      <c r="I21" s="69">
        <v>60531</v>
      </c>
      <c r="K21" s="69">
        <v>60531</v>
      </c>
      <c r="M21" s="69">
        <v>52195</v>
      </c>
    </row>
    <row r="22" spans="1:13" ht="22.5" customHeight="1">
      <c r="A22" s="46" t="s">
        <v>102</v>
      </c>
      <c r="E22" s="65"/>
      <c r="F22" s="65"/>
      <c r="G22" s="70"/>
      <c r="H22" s="66"/>
      <c r="I22" s="69">
        <v>2141</v>
      </c>
      <c r="K22" s="69">
        <v>2141</v>
      </c>
      <c r="M22" s="69">
        <v>2141</v>
      </c>
    </row>
    <row r="23" spans="1:13" ht="22.5" customHeight="1">
      <c r="A23" s="46" t="s">
        <v>25</v>
      </c>
      <c r="E23" s="65"/>
      <c r="F23" s="65"/>
      <c r="G23" s="70"/>
      <c r="H23" s="66"/>
      <c r="I23" s="71">
        <v>12382</v>
      </c>
      <c r="K23" s="69">
        <v>12366</v>
      </c>
      <c r="M23" s="71">
        <v>11393</v>
      </c>
    </row>
    <row r="24" spans="1:13" ht="22.5" customHeight="1">
      <c r="A24" s="64" t="s">
        <v>1</v>
      </c>
      <c r="E24" s="65"/>
      <c r="F24" s="65"/>
      <c r="H24" s="66"/>
      <c r="I24" s="72">
        <f>SUM(I11:I23)</f>
        <v>2043161</v>
      </c>
      <c r="K24" s="72">
        <f>SUM(K11:K23)</f>
        <v>2036765</v>
      </c>
      <c r="M24" s="72">
        <f>SUM(M11:M23)</f>
        <v>2140854</v>
      </c>
    </row>
    <row r="25" spans="1:13" ht="22.5" customHeight="1">
      <c r="A25" s="64" t="s">
        <v>11</v>
      </c>
      <c r="E25" s="65"/>
      <c r="F25" s="65"/>
      <c r="H25" s="66"/>
      <c r="I25" s="73"/>
      <c r="K25" s="73"/>
      <c r="M25" s="73"/>
    </row>
    <row r="26" spans="1:13" ht="22.5" customHeight="1">
      <c r="A26" s="46" t="s">
        <v>35</v>
      </c>
      <c r="E26" s="65"/>
      <c r="F26" s="65"/>
      <c r="G26" s="50" t="s">
        <v>122</v>
      </c>
      <c r="H26" s="66"/>
      <c r="I26" s="73">
        <v>143663</v>
      </c>
      <c r="K26" s="69">
        <v>143663</v>
      </c>
      <c r="M26" s="73">
        <v>41261</v>
      </c>
    </row>
    <row r="27" spans="1:13" ht="22.5" customHeight="1">
      <c r="A27" s="46" t="s">
        <v>159</v>
      </c>
      <c r="E27" s="65"/>
      <c r="F27" s="65"/>
      <c r="H27" s="66"/>
      <c r="I27" s="73"/>
      <c r="K27" s="69"/>
      <c r="M27" s="73"/>
    </row>
    <row r="28" spans="2:13" ht="22.5" customHeight="1">
      <c r="B28" s="46" t="s">
        <v>146</v>
      </c>
      <c r="E28" s="65"/>
      <c r="F28" s="65"/>
      <c r="G28" s="50" t="s">
        <v>123</v>
      </c>
      <c r="H28" s="66"/>
      <c r="I28" s="73">
        <v>99380</v>
      </c>
      <c r="K28" s="69">
        <v>99380</v>
      </c>
      <c r="M28" s="73">
        <v>14192</v>
      </c>
    </row>
    <row r="29" spans="1:13" ht="22.5" customHeight="1">
      <c r="A29" s="46" t="s">
        <v>158</v>
      </c>
      <c r="E29" s="65"/>
      <c r="F29" s="65"/>
      <c r="H29" s="66"/>
      <c r="I29" s="73"/>
      <c r="K29" s="69"/>
      <c r="M29" s="73"/>
    </row>
    <row r="30" spans="2:13" ht="22.5" customHeight="1">
      <c r="B30" s="46" t="s">
        <v>146</v>
      </c>
      <c r="E30" s="65"/>
      <c r="F30" s="65"/>
      <c r="G30" s="70">
        <v>7</v>
      </c>
      <c r="H30" s="66"/>
      <c r="I30" s="73">
        <v>59987</v>
      </c>
      <c r="K30" s="69">
        <v>59987</v>
      </c>
      <c r="M30" s="73">
        <v>83977</v>
      </c>
    </row>
    <row r="31" spans="1:13" ht="22.5" customHeight="1">
      <c r="A31" s="46" t="s">
        <v>147</v>
      </c>
      <c r="E31" s="65"/>
      <c r="F31" s="65"/>
      <c r="G31" s="70"/>
      <c r="H31" s="66"/>
      <c r="I31" s="73"/>
      <c r="K31" s="69"/>
      <c r="M31" s="73"/>
    </row>
    <row r="32" spans="2:13" ht="22.5" customHeight="1">
      <c r="B32" s="46" t="s">
        <v>146</v>
      </c>
      <c r="E32" s="65"/>
      <c r="F32" s="65"/>
      <c r="G32" s="70">
        <v>8</v>
      </c>
      <c r="H32" s="66"/>
      <c r="I32" s="73">
        <v>40573</v>
      </c>
      <c r="K32" s="69">
        <v>40573</v>
      </c>
      <c r="M32" s="73">
        <v>31526</v>
      </c>
    </row>
    <row r="33" spans="1:13" ht="22.5" customHeight="1">
      <c r="A33" s="46" t="s">
        <v>161</v>
      </c>
      <c r="E33" s="65"/>
      <c r="F33" s="65"/>
      <c r="G33" s="70">
        <v>11</v>
      </c>
      <c r="H33" s="66"/>
      <c r="I33" s="73">
        <v>0</v>
      </c>
      <c r="K33" s="69">
        <v>5000</v>
      </c>
      <c r="M33" s="73">
        <v>0</v>
      </c>
    </row>
    <row r="34" spans="1:13" ht="22.5" customHeight="1">
      <c r="A34" s="46" t="s">
        <v>42</v>
      </c>
      <c r="E34" s="65"/>
      <c r="F34" s="65"/>
      <c r="G34" s="70">
        <v>12</v>
      </c>
      <c r="H34" s="66"/>
      <c r="I34" s="73">
        <v>8409</v>
      </c>
      <c r="K34" s="69">
        <v>8409</v>
      </c>
      <c r="M34" s="73">
        <v>9339</v>
      </c>
    </row>
    <row r="35" spans="1:13" ht="22.5" customHeight="1">
      <c r="A35" s="46" t="s">
        <v>43</v>
      </c>
      <c r="E35" s="65"/>
      <c r="F35" s="65"/>
      <c r="G35" s="70"/>
      <c r="H35" s="66"/>
      <c r="I35" s="73">
        <v>5193</v>
      </c>
      <c r="K35" s="69">
        <v>5193</v>
      </c>
      <c r="M35" s="73">
        <v>4080</v>
      </c>
    </row>
    <row r="36" spans="1:13" ht="22.5" customHeight="1">
      <c r="A36" s="46" t="s">
        <v>78</v>
      </c>
      <c r="E36" s="65"/>
      <c r="F36" s="65"/>
      <c r="G36" s="70">
        <v>13</v>
      </c>
      <c r="H36" s="66"/>
      <c r="I36" s="73">
        <v>27800</v>
      </c>
      <c r="K36" s="69">
        <v>27800</v>
      </c>
      <c r="M36" s="73">
        <v>21045</v>
      </c>
    </row>
    <row r="37" spans="1:13" ht="22.5" customHeight="1">
      <c r="A37" s="64" t="s">
        <v>12</v>
      </c>
      <c r="E37" s="65"/>
      <c r="F37" s="65" t="s">
        <v>23</v>
      </c>
      <c r="H37" s="66"/>
      <c r="I37" s="72">
        <f>SUM(I26:I36)</f>
        <v>385005</v>
      </c>
      <c r="K37" s="72">
        <f>SUM(K26:K36)</f>
        <v>390005</v>
      </c>
      <c r="M37" s="72">
        <f>SUM(M26:M36)</f>
        <v>205420</v>
      </c>
    </row>
    <row r="38" spans="1:13" ht="22.5" customHeight="1" thickBot="1">
      <c r="A38" s="64" t="s">
        <v>2</v>
      </c>
      <c r="E38" s="65"/>
      <c r="F38" s="65"/>
      <c r="H38" s="66"/>
      <c r="I38" s="74">
        <f>I24+I37</f>
        <v>2428166</v>
      </c>
      <c r="K38" s="74">
        <f>K24+K37</f>
        <v>2426770</v>
      </c>
      <c r="M38" s="74">
        <f>M24+M37</f>
        <v>2346274</v>
      </c>
    </row>
    <row r="39" spans="4:8" ht="15" customHeight="1" thickTop="1">
      <c r="D39" s="75"/>
      <c r="G39" s="76"/>
      <c r="H39" s="77"/>
    </row>
    <row r="40" spans="1:8" ht="22.5" customHeight="1">
      <c r="A40" s="46" t="s">
        <v>22</v>
      </c>
      <c r="D40" s="75"/>
      <c r="G40" s="78"/>
      <c r="H40" s="79"/>
    </row>
    <row r="41" spans="1:9" ht="24" customHeight="1">
      <c r="A41" s="41" t="s">
        <v>160</v>
      </c>
      <c r="B41" s="42"/>
      <c r="C41" s="42"/>
      <c r="D41" s="42"/>
      <c r="E41" s="42"/>
      <c r="F41" s="42"/>
      <c r="G41" s="43"/>
      <c r="H41" s="44"/>
      <c r="I41" s="45"/>
    </row>
    <row r="42" spans="1:9" ht="24" customHeight="1">
      <c r="A42" s="47" t="s">
        <v>39</v>
      </c>
      <c r="B42" s="48"/>
      <c r="C42" s="48"/>
      <c r="D42" s="48"/>
      <c r="E42" s="48"/>
      <c r="F42" s="48"/>
      <c r="G42" s="43"/>
      <c r="H42" s="48"/>
      <c r="I42" s="45"/>
    </row>
    <row r="43" spans="1:9" ht="24" customHeight="1">
      <c r="A43" s="47" t="s">
        <v>152</v>
      </c>
      <c r="B43" s="48"/>
      <c r="C43" s="48"/>
      <c r="D43" s="48"/>
      <c r="E43" s="48"/>
      <c r="F43" s="48"/>
      <c r="G43" s="43"/>
      <c r="H43" s="48"/>
      <c r="I43" s="45"/>
    </row>
    <row r="44" spans="2:13" ht="24" customHeight="1">
      <c r="B44" s="49"/>
      <c r="C44" s="49"/>
      <c r="D44" s="49"/>
      <c r="E44" s="49"/>
      <c r="F44" s="49"/>
      <c r="H44" s="49"/>
      <c r="I44" s="51"/>
      <c r="M44" s="51" t="s">
        <v>61</v>
      </c>
    </row>
    <row r="45" spans="2:13" ht="22.5" customHeight="1">
      <c r="B45" s="49"/>
      <c r="C45" s="49"/>
      <c r="D45" s="49"/>
      <c r="E45" s="49"/>
      <c r="F45" s="49"/>
      <c r="H45" s="49"/>
      <c r="I45" s="52" t="s">
        <v>144</v>
      </c>
      <c r="K45" s="145" t="s">
        <v>145</v>
      </c>
      <c r="L45" s="145"/>
      <c r="M45" s="145"/>
    </row>
    <row r="46" spans="2:13" ht="24" customHeight="1">
      <c r="B46" s="49"/>
      <c r="C46" s="49"/>
      <c r="D46" s="49"/>
      <c r="E46" s="49"/>
      <c r="F46" s="49"/>
      <c r="G46" s="53" t="s">
        <v>13</v>
      </c>
      <c r="H46" s="54"/>
      <c r="I46" s="55" t="s">
        <v>153</v>
      </c>
      <c r="K46" s="55" t="s">
        <v>153</v>
      </c>
      <c r="L46" s="56"/>
      <c r="M46" s="55" t="s">
        <v>138</v>
      </c>
    </row>
    <row r="47" spans="2:13" ht="24" customHeight="1">
      <c r="B47" s="49"/>
      <c r="C47" s="49"/>
      <c r="D47" s="49"/>
      <c r="E47" s="49"/>
      <c r="F47" s="49"/>
      <c r="G47" s="9"/>
      <c r="H47" s="54"/>
      <c r="I47" s="9" t="s">
        <v>106</v>
      </c>
      <c r="K47" s="9" t="s">
        <v>106</v>
      </c>
      <c r="L47" s="9"/>
      <c r="M47" s="9" t="s">
        <v>107</v>
      </c>
    </row>
    <row r="48" spans="2:13" ht="24" customHeight="1">
      <c r="B48" s="49"/>
      <c r="C48" s="49"/>
      <c r="D48" s="49"/>
      <c r="E48" s="49"/>
      <c r="F48" s="49"/>
      <c r="G48" s="9"/>
      <c r="H48" s="54"/>
      <c r="I48" s="9" t="s">
        <v>108</v>
      </c>
      <c r="K48" s="9" t="s">
        <v>108</v>
      </c>
      <c r="L48" s="9"/>
      <c r="M48" s="9"/>
    </row>
    <row r="49" spans="1:9" ht="24" customHeight="1">
      <c r="A49" s="59" t="s">
        <v>17</v>
      </c>
      <c r="D49" s="80"/>
      <c r="E49" s="80"/>
      <c r="F49" s="80"/>
      <c r="H49" s="80"/>
      <c r="I49" s="81"/>
    </row>
    <row r="50" spans="1:8" ht="24" customHeight="1">
      <c r="A50" s="64" t="s">
        <v>3</v>
      </c>
      <c r="E50" s="65"/>
      <c r="F50" s="65"/>
      <c r="H50" s="66"/>
    </row>
    <row r="51" spans="1:13" ht="24" customHeight="1">
      <c r="A51" s="46" t="s">
        <v>99</v>
      </c>
      <c r="E51" s="65"/>
      <c r="F51" s="65"/>
      <c r="G51" s="50" t="s">
        <v>79</v>
      </c>
      <c r="H51" s="66"/>
      <c r="I51" s="82">
        <v>240199</v>
      </c>
      <c r="K51" s="82">
        <v>240171</v>
      </c>
      <c r="M51" s="82">
        <v>382596</v>
      </c>
    </row>
    <row r="52" spans="1:13" ht="24" customHeight="1">
      <c r="A52" s="46" t="s">
        <v>41</v>
      </c>
      <c r="E52" s="65"/>
      <c r="F52" s="65"/>
      <c r="H52" s="66"/>
      <c r="I52" s="82">
        <v>1147</v>
      </c>
      <c r="K52" s="82">
        <v>1147</v>
      </c>
      <c r="M52" s="82">
        <v>529</v>
      </c>
    </row>
    <row r="53" spans="1:13" ht="24" customHeight="1">
      <c r="A53" s="46" t="s">
        <v>128</v>
      </c>
      <c r="E53" s="65"/>
      <c r="F53" s="65"/>
      <c r="G53" s="50" t="s">
        <v>69</v>
      </c>
      <c r="H53" s="66"/>
      <c r="I53" s="82">
        <v>20022</v>
      </c>
      <c r="K53" s="82">
        <v>20022</v>
      </c>
      <c r="M53" s="82">
        <v>22201</v>
      </c>
    </row>
    <row r="54" spans="1:13" ht="24" customHeight="1">
      <c r="A54" s="46" t="s">
        <v>98</v>
      </c>
      <c r="E54" s="65"/>
      <c r="F54" s="65"/>
      <c r="G54" s="50" t="s">
        <v>74</v>
      </c>
      <c r="H54" s="66"/>
      <c r="I54" s="82">
        <v>149870</v>
      </c>
      <c r="K54" s="82">
        <v>149870</v>
      </c>
      <c r="M54" s="82">
        <v>149952</v>
      </c>
    </row>
    <row r="55" spans="1:13" ht="24" customHeight="1">
      <c r="A55" s="46" t="s">
        <v>125</v>
      </c>
      <c r="E55" s="65"/>
      <c r="F55" s="65"/>
      <c r="G55" s="50" t="s">
        <v>100</v>
      </c>
      <c r="H55" s="66"/>
      <c r="I55" s="82">
        <v>44259</v>
      </c>
      <c r="K55" s="82">
        <v>44259</v>
      </c>
      <c r="M55" s="82">
        <v>51040</v>
      </c>
    </row>
    <row r="56" spans="1:13" ht="24" customHeight="1">
      <c r="A56" s="46" t="s">
        <v>126</v>
      </c>
      <c r="E56" s="65"/>
      <c r="F56" s="65"/>
      <c r="H56" s="66"/>
      <c r="I56" s="83">
        <v>398</v>
      </c>
      <c r="K56" s="83">
        <v>398</v>
      </c>
      <c r="M56" s="83">
        <v>566</v>
      </c>
    </row>
    <row r="57" spans="1:13" ht="24" customHeight="1">
      <c r="A57" s="46" t="s">
        <v>67</v>
      </c>
      <c r="E57" s="65"/>
      <c r="F57" s="65"/>
      <c r="H57" s="66"/>
      <c r="I57" s="83">
        <v>23551</v>
      </c>
      <c r="K57" s="83">
        <v>23446</v>
      </c>
      <c r="M57" s="83">
        <v>23097</v>
      </c>
    </row>
    <row r="58" spans="1:13" ht="24" customHeight="1">
      <c r="A58" s="46" t="s">
        <v>95</v>
      </c>
      <c r="E58" s="65"/>
      <c r="F58" s="65"/>
      <c r="G58" s="70"/>
      <c r="H58" s="66"/>
      <c r="I58" s="84">
        <v>115776</v>
      </c>
      <c r="K58" s="84">
        <v>115776</v>
      </c>
      <c r="M58" s="84">
        <v>65466</v>
      </c>
    </row>
    <row r="59" spans="1:13" ht="24" customHeight="1">
      <c r="A59" s="46" t="s">
        <v>4</v>
      </c>
      <c r="E59" s="65"/>
      <c r="F59" s="65"/>
      <c r="G59" s="70"/>
      <c r="H59" s="66"/>
      <c r="I59" s="85">
        <v>95363</v>
      </c>
      <c r="K59" s="85">
        <v>95172</v>
      </c>
      <c r="M59" s="85">
        <v>70544</v>
      </c>
    </row>
    <row r="60" spans="1:13" ht="24" customHeight="1">
      <c r="A60" s="64" t="s">
        <v>5</v>
      </c>
      <c r="E60" s="65"/>
      <c r="F60" s="65"/>
      <c r="H60" s="66"/>
      <c r="I60" s="86">
        <f>SUM(I51:I59)</f>
        <v>690585</v>
      </c>
      <c r="K60" s="86">
        <f>SUM(K51:K59)</f>
        <v>690261</v>
      </c>
      <c r="M60" s="86">
        <f>SUM(M51:M59)</f>
        <v>765991</v>
      </c>
    </row>
    <row r="61" spans="1:13" ht="24" customHeight="1">
      <c r="A61" s="64" t="s">
        <v>32</v>
      </c>
      <c r="E61" s="65"/>
      <c r="F61" s="65"/>
      <c r="H61" s="66"/>
      <c r="I61" s="87"/>
      <c r="K61" s="87"/>
      <c r="M61" s="87"/>
    </row>
    <row r="62" spans="1:13" ht="24" customHeight="1">
      <c r="A62" s="46" t="s">
        <v>127</v>
      </c>
      <c r="E62" s="65"/>
      <c r="F62" s="65"/>
      <c r="G62" s="50" t="s">
        <v>69</v>
      </c>
      <c r="H62" s="66"/>
      <c r="I62" s="84">
        <v>4271</v>
      </c>
      <c r="K62" s="84">
        <v>4271</v>
      </c>
      <c r="M62" s="84">
        <v>12665</v>
      </c>
    </row>
    <row r="63" spans="1:13" ht="24" customHeight="1">
      <c r="A63" s="46" t="s">
        <v>97</v>
      </c>
      <c r="E63" s="65"/>
      <c r="F63" s="65"/>
      <c r="G63" s="50" t="s">
        <v>74</v>
      </c>
      <c r="H63" s="66"/>
      <c r="I63" s="84">
        <v>693584</v>
      </c>
      <c r="K63" s="84">
        <v>693584</v>
      </c>
      <c r="M63" s="84">
        <v>529218</v>
      </c>
    </row>
    <row r="64" spans="1:13" ht="24" customHeight="1">
      <c r="A64" s="46" t="s">
        <v>176</v>
      </c>
      <c r="E64" s="65"/>
      <c r="F64" s="65"/>
      <c r="H64" s="66"/>
      <c r="I64" s="84"/>
      <c r="K64" s="84"/>
      <c r="M64" s="84"/>
    </row>
    <row r="65" spans="1:13" ht="24" customHeight="1">
      <c r="A65" s="46" t="s">
        <v>143</v>
      </c>
      <c r="E65" s="65"/>
      <c r="F65" s="65"/>
      <c r="G65" s="50" t="s">
        <v>100</v>
      </c>
      <c r="H65" s="66"/>
      <c r="I65" s="84">
        <v>6783</v>
      </c>
      <c r="J65" s="58"/>
      <c r="K65" s="84">
        <v>6783</v>
      </c>
      <c r="M65" s="84">
        <v>13946</v>
      </c>
    </row>
    <row r="66" spans="1:13" ht="24" customHeight="1">
      <c r="A66" s="46" t="s">
        <v>177</v>
      </c>
      <c r="E66" s="65"/>
      <c r="F66" s="65"/>
      <c r="H66" s="66"/>
      <c r="I66" s="84"/>
      <c r="J66" s="58"/>
      <c r="K66" s="84"/>
      <c r="M66" s="84"/>
    </row>
    <row r="67" spans="1:13" ht="24" customHeight="1">
      <c r="A67" s="46" t="s">
        <v>143</v>
      </c>
      <c r="E67" s="65"/>
      <c r="F67" s="65"/>
      <c r="H67" s="66"/>
      <c r="I67" s="84">
        <v>0</v>
      </c>
      <c r="K67" s="84">
        <v>0</v>
      </c>
      <c r="M67" s="84">
        <v>99</v>
      </c>
    </row>
    <row r="68" spans="1:13" ht="24" customHeight="1">
      <c r="A68" s="46" t="s">
        <v>51</v>
      </c>
      <c r="E68" s="65"/>
      <c r="F68" s="65"/>
      <c r="H68" s="66"/>
      <c r="I68" s="84">
        <v>5950</v>
      </c>
      <c r="K68" s="84">
        <v>5950</v>
      </c>
      <c r="M68" s="84">
        <v>5599</v>
      </c>
    </row>
    <row r="69" spans="1:13" ht="24" customHeight="1">
      <c r="A69" s="64" t="s">
        <v>31</v>
      </c>
      <c r="E69" s="65"/>
      <c r="F69" s="65"/>
      <c r="H69" s="66"/>
      <c r="I69" s="86">
        <f>SUM(I62:I68)</f>
        <v>710588</v>
      </c>
      <c r="K69" s="86">
        <f>SUM(K62:K68)</f>
        <v>710588</v>
      </c>
      <c r="M69" s="86">
        <f>SUM(M62:M68)</f>
        <v>561527</v>
      </c>
    </row>
    <row r="70" spans="1:13" ht="24" customHeight="1">
      <c r="A70" s="64" t="s">
        <v>6</v>
      </c>
      <c r="E70" s="65"/>
      <c r="F70" s="65"/>
      <c r="H70" s="66"/>
      <c r="I70" s="86">
        <f>I60+I69</f>
        <v>1401173</v>
      </c>
      <c r="K70" s="86">
        <f>K60+K69</f>
        <v>1400849</v>
      </c>
      <c r="M70" s="86">
        <f>M60+M69</f>
        <v>1327518</v>
      </c>
    </row>
    <row r="71" spans="4:8" ht="24" customHeight="1">
      <c r="D71" s="75"/>
      <c r="G71" s="76"/>
      <c r="H71" s="77"/>
    </row>
    <row r="72" spans="1:8" ht="24" customHeight="1">
      <c r="A72" s="46" t="s">
        <v>22</v>
      </c>
      <c r="D72" s="75"/>
      <c r="G72" s="78"/>
      <c r="H72" s="79"/>
    </row>
    <row r="73" spans="1:9" ht="24" customHeight="1">
      <c r="A73" s="41" t="s">
        <v>160</v>
      </c>
      <c r="B73" s="42"/>
      <c r="C73" s="42"/>
      <c r="D73" s="42"/>
      <c r="E73" s="42"/>
      <c r="F73" s="42"/>
      <c r="G73" s="43"/>
      <c r="H73" s="44"/>
      <c r="I73" s="45"/>
    </row>
    <row r="74" spans="1:9" ht="24" customHeight="1">
      <c r="A74" s="47" t="s">
        <v>39</v>
      </c>
      <c r="B74" s="48"/>
      <c r="C74" s="48"/>
      <c r="D74" s="48"/>
      <c r="E74" s="48"/>
      <c r="F74" s="48"/>
      <c r="G74" s="43"/>
      <c r="H74" s="48"/>
      <c r="I74" s="45"/>
    </row>
    <row r="75" spans="1:9" ht="24" customHeight="1">
      <c r="A75" s="47" t="s">
        <v>152</v>
      </c>
      <c r="B75" s="48"/>
      <c r="C75" s="48"/>
      <c r="D75" s="48"/>
      <c r="E75" s="48"/>
      <c r="F75" s="48"/>
      <c r="G75" s="43"/>
      <c r="H75" s="48"/>
      <c r="I75" s="45"/>
    </row>
    <row r="76" spans="2:13" ht="24" customHeight="1">
      <c r="B76" s="49"/>
      <c r="C76" s="49"/>
      <c r="D76" s="49"/>
      <c r="E76" s="49"/>
      <c r="F76" s="49"/>
      <c r="H76" s="49"/>
      <c r="I76" s="51"/>
      <c r="M76" s="51" t="s">
        <v>61</v>
      </c>
    </row>
    <row r="77" spans="2:13" ht="22.5" customHeight="1">
      <c r="B77" s="49"/>
      <c r="C77" s="49"/>
      <c r="D77" s="49"/>
      <c r="E77" s="49"/>
      <c r="F77" s="49"/>
      <c r="H77" s="49"/>
      <c r="I77" s="52" t="s">
        <v>144</v>
      </c>
      <c r="K77" s="145" t="s">
        <v>145</v>
      </c>
      <c r="L77" s="145"/>
      <c r="M77" s="145"/>
    </row>
    <row r="78" spans="2:13" ht="24" customHeight="1">
      <c r="B78" s="49"/>
      <c r="C78" s="49"/>
      <c r="D78" s="49"/>
      <c r="E78" s="49"/>
      <c r="F78" s="49"/>
      <c r="G78" s="53" t="s">
        <v>13</v>
      </c>
      <c r="H78" s="54"/>
      <c r="I78" s="55" t="s">
        <v>153</v>
      </c>
      <c r="K78" s="55" t="s">
        <v>153</v>
      </c>
      <c r="L78" s="56"/>
      <c r="M78" s="55" t="s">
        <v>138</v>
      </c>
    </row>
    <row r="79" spans="2:13" ht="24" customHeight="1">
      <c r="B79" s="49"/>
      <c r="C79" s="49"/>
      <c r="D79" s="49"/>
      <c r="E79" s="49"/>
      <c r="F79" s="49"/>
      <c r="G79" s="9"/>
      <c r="H79" s="54"/>
      <c r="I79" s="9" t="s">
        <v>106</v>
      </c>
      <c r="K79" s="9" t="s">
        <v>106</v>
      </c>
      <c r="L79" s="9"/>
      <c r="M79" s="9" t="s">
        <v>107</v>
      </c>
    </row>
    <row r="80" spans="2:13" ht="24" customHeight="1">
      <c r="B80" s="49"/>
      <c r="C80" s="49"/>
      <c r="D80" s="49"/>
      <c r="E80" s="49"/>
      <c r="F80" s="49"/>
      <c r="G80" s="9"/>
      <c r="H80" s="54"/>
      <c r="I80" s="9" t="s">
        <v>108</v>
      </c>
      <c r="K80" s="9" t="s">
        <v>108</v>
      </c>
      <c r="L80" s="9"/>
      <c r="M80" s="9"/>
    </row>
    <row r="81" spans="1:9" ht="24" customHeight="1">
      <c r="A81" s="59" t="s">
        <v>44</v>
      </c>
      <c r="D81" s="80"/>
      <c r="E81" s="80"/>
      <c r="F81" s="80"/>
      <c r="H81" s="80"/>
      <c r="I81" s="81"/>
    </row>
    <row r="82" spans="1:9" ht="24" customHeight="1">
      <c r="A82" s="64" t="s">
        <v>18</v>
      </c>
      <c r="E82" s="65"/>
      <c r="F82" s="65"/>
      <c r="H82" s="66"/>
      <c r="I82" s="88"/>
    </row>
    <row r="83" spans="1:9" ht="24" customHeight="1">
      <c r="A83" s="46" t="s">
        <v>14</v>
      </c>
      <c r="E83" s="65"/>
      <c r="F83" s="65"/>
      <c r="H83" s="66"/>
      <c r="I83" s="89"/>
    </row>
    <row r="84" spans="2:9" ht="24" customHeight="1">
      <c r="B84" s="46" t="s">
        <v>130</v>
      </c>
      <c r="E84" s="65"/>
      <c r="F84" s="65"/>
      <c r="H84" s="66"/>
      <c r="I84" s="89"/>
    </row>
    <row r="85" spans="3:13" ht="24" customHeight="1" thickBot="1">
      <c r="C85" s="46" t="s">
        <v>131</v>
      </c>
      <c r="E85" s="65"/>
      <c r="F85" s="65"/>
      <c r="H85" s="66"/>
      <c r="I85" s="90">
        <v>300000</v>
      </c>
      <c r="K85" s="90">
        <v>300000</v>
      </c>
      <c r="M85" s="90">
        <v>300000</v>
      </c>
    </row>
    <row r="86" spans="2:9" ht="24" customHeight="1" thickTop="1">
      <c r="B86" s="46" t="s">
        <v>136</v>
      </c>
      <c r="E86" s="65"/>
      <c r="F86" s="65"/>
      <c r="H86" s="66"/>
      <c r="I86" s="91"/>
    </row>
    <row r="87" spans="3:9" ht="24" customHeight="1">
      <c r="C87" s="46" t="s">
        <v>178</v>
      </c>
      <c r="E87" s="65"/>
      <c r="F87" s="65"/>
      <c r="H87" s="66"/>
      <c r="I87" s="91"/>
    </row>
    <row r="88" spans="3:9" ht="24" customHeight="1">
      <c r="C88" s="46" t="s">
        <v>166</v>
      </c>
      <c r="E88" s="65"/>
      <c r="F88" s="65"/>
      <c r="H88" s="66"/>
      <c r="I88" s="91"/>
    </row>
    <row r="89" spans="3:13" ht="24" customHeight="1">
      <c r="C89" s="46" t="s">
        <v>165</v>
      </c>
      <c r="E89" s="65"/>
      <c r="F89" s="65"/>
      <c r="G89" s="50" t="s">
        <v>132</v>
      </c>
      <c r="H89" s="66"/>
      <c r="I89" s="92">
        <v>220651</v>
      </c>
      <c r="K89" s="73">
        <v>220651</v>
      </c>
      <c r="M89" s="69">
        <f>'SE-Separate'!C19</f>
        <v>220076</v>
      </c>
    </row>
    <row r="90" spans="1:13" ht="24" customHeight="1">
      <c r="A90" s="46" t="s">
        <v>68</v>
      </c>
      <c r="E90" s="65"/>
      <c r="F90" s="65"/>
      <c r="G90" s="50" t="s">
        <v>132</v>
      </c>
      <c r="H90" s="66"/>
      <c r="I90" s="73">
        <v>75927</v>
      </c>
      <c r="K90" s="73">
        <v>75927</v>
      </c>
      <c r="M90" s="69">
        <f>'SE-Separate'!E19</f>
        <v>71331</v>
      </c>
    </row>
    <row r="91" spans="1:13" ht="24" customHeight="1">
      <c r="A91" s="46" t="s">
        <v>129</v>
      </c>
      <c r="E91" s="65"/>
      <c r="F91" s="65"/>
      <c r="G91" s="50" t="s">
        <v>114</v>
      </c>
      <c r="H91" s="66"/>
      <c r="I91" s="92">
        <v>396745</v>
      </c>
      <c r="K91" s="73">
        <v>396745</v>
      </c>
      <c r="M91" s="69">
        <f>'SE-Separate'!G19</f>
        <v>399617</v>
      </c>
    </row>
    <row r="92" spans="1:11" ht="24" customHeight="1">
      <c r="A92" s="46" t="s">
        <v>21</v>
      </c>
      <c r="E92" s="65"/>
      <c r="F92" s="65"/>
      <c r="H92" s="66"/>
      <c r="I92" s="73"/>
      <c r="K92" s="73"/>
    </row>
    <row r="93" spans="2:13" ht="24" customHeight="1">
      <c r="B93" s="46" t="s">
        <v>103</v>
      </c>
      <c r="E93" s="65"/>
      <c r="F93" s="65"/>
      <c r="H93" s="66"/>
      <c r="I93" s="73">
        <v>24121</v>
      </c>
      <c r="K93" s="73">
        <v>24121</v>
      </c>
      <c r="M93" s="69">
        <f>'SE-Separate'!I19</f>
        <v>24121</v>
      </c>
    </row>
    <row r="94" spans="2:13" ht="24" customHeight="1">
      <c r="B94" s="46" t="s">
        <v>104</v>
      </c>
      <c r="E94" s="65"/>
      <c r="F94" s="65"/>
      <c r="H94" s="66"/>
      <c r="I94" s="93">
        <f>'SE-Conso'!K18</f>
        <v>309549</v>
      </c>
      <c r="K94" s="94">
        <f>'SE-Separate'!K26</f>
        <v>308477</v>
      </c>
      <c r="M94" s="93">
        <f>'SE-Separate'!K19</f>
        <v>303611</v>
      </c>
    </row>
    <row r="95" spans="1:13" ht="24" customHeight="1">
      <c r="A95" s="95" t="s">
        <v>19</v>
      </c>
      <c r="B95" s="64"/>
      <c r="E95" s="65"/>
      <c r="F95" s="65"/>
      <c r="H95" s="66"/>
      <c r="I95" s="72">
        <f>SUM(I89:I94)</f>
        <v>1026993</v>
      </c>
      <c r="K95" s="72">
        <f>SUM(K89:K94)</f>
        <v>1025921</v>
      </c>
      <c r="M95" s="72">
        <f>SUM(M89:M94)</f>
        <v>1018756</v>
      </c>
    </row>
    <row r="96" spans="1:13" ht="24" customHeight="1" thickBot="1">
      <c r="A96" s="95" t="s">
        <v>20</v>
      </c>
      <c r="B96" s="64"/>
      <c r="E96" s="65"/>
      <c r="F96" s="65"/>
      <c r="H96" s="66"/>
      <c r="I96" s="74">
        <f>SUM(I70,I95)</f>
        <v>2428166</v>
      </c>
      <c r="K96" s="74">
        <f>SUM(K70,K95)</f>
        <v>2426770</v>
      </c>
      <c r="M96" s="74">
        <f>SUM(M70,M95)</f>
        <v>2346274</v>
      </c>
    </row>
    <row r="97" spans="1:13" ht="24" customHeight="1" thickTop="1">
      <c r="A97" s="96"/>
      <c r="E97" s="65"/>
      <c r="F97" s="65"/>
      <c r="H97" s="66"/>
      <c r="I97" s="69"/>
      <c r="K97" s="69"/>
      <c r="M97" s="69"/>
    </row>
    <row r="98" spans="1:9" ht="24" customHeight="1">
      <c r="A98" s="46" t="s">
        <v>22</v>
      </c>
      <c r="D98" s="75"/>
      <c r="G98" s="77"/>
      <c r="H98" s="79"/>
      <c r="I98" s="46"/>
    </row>
    <row r="99" spans="4:8" ht="24" customHeight="1">
      <c r="D99" s="75"/>
      <c r="G99" s="77"/>
      <c r="H99" s="79"/>
    </row>
    <row r="100" spans="1:8" ht="24" customHeight="1">
      <c r="A100" s="97"/>
      <c r="B100" s="97"/>
      <c r="C100" s="97"/>
      <c r="D100" s="97"/>
      <c r="E100" s="97"/>
      <c r="F100" s="97"/>
      <c r="G100" s="77"/>
      <c r="H100" s="79"/>
    </row>
    <row r="101" spans="1:8" ht="24" customHeight="1">
      <c r="A101" s="98"/>
      <c r="B101" s="98"/>
      <c r="C101" s="98"/>
      <c r="D101" s="98"/>
      <c r="E101" s="98"/>
      <c r="F101" s="98"/>
      <c r="G101" s="77"/>
      <c r="H101" s="79"/>
    </row>
    <row r="102" spans="1:8" ht="24" customHeight="1">
      <c r="A102" s="98"/>
      <c r="B102" s="98"/>
      <c r="C102" s="98"/>
      <c r="D102" s="98"/>
      <c r="E102" s="98"/>
      <c r="F102" s="98"/>
      <c r="G102" s="99" t="s">
        <v>112</v>
      </c>
      <c r="H102" s="79"/>
    </row>
    <row r="103" spans="1:8" ht="24" customHeight="1">
      <c r="A103" s="97"/>
      <c r="B103" s="97"/>
      <c r="C103" s="97"/>
      <c r="D103" s="97"/>
      <c r="E103" s="97"/>
      <c r="F103" s="97"/>
      <c r="G103" s="77"/>
      <c r="H103" s="79"/>
    </row>
    <row r="104" spans="5:8" ht="24" customHeight="1">
      <c r="E104" s="65"/>
      <c r="F104" s="65"/>
      <c r="H104" s="66"/>
    </row>
    <row r="105" spans="5:8" ht="22.5" customHeight="1">
      <c r="E105" s="65"/>
      <c r="F105" s="65"/>
      <c r="H105" s="66"/>
    </row>
    <row r="106" spans="5:8" ht="22.5" customHeight="1">
      <c r="E106" s="65"/>
      <c r="F106" s="65"/>
      <c r="H106" s="66"/>
    </row>
    <row r="107" spans="5:8" ht="22.5" customHeight="1">
      <c r="E107" s="65"/>
      <c r="F107" s="65"/>
      <c r="H107" s="66"/>
    </row>
    <row r="108" spans="5:8" ht="22.5" customHeight="1">
      <c r="E108" s="65"/>
      <c r="F108" s="65"/>
      <c r="H108" s="66"/>
    </row>
    <row r="109" spans="5:8" ht="22.5" customHeight="1">
      <c r="E109" s="65"/>
      <c r="F109" s="65"/>
      <c r="H109" s="66"/>
    </row>
    <row r="110" spans="5:8" ht="22.5" customHeight="1">
      <c r="E110" s="65"/>
      <c r="F110" s="65"/>
      <c r="H110" s="66"/>
    </row>
    <row r="111" spans="5:8" ht="22.5" customHeight="1">
      <c r="E111" s="65"/>
      <c r="F111" s="65"/>
      <c r="H111" s="66"/>
    </row>
    <row r="112" spans="5:8" ht="22.5" customHeight="1">
      <c r="E112" s="65"/>
      <c r="F112" s="65"/>
      <c r="H112" s="66"/>
    </row>
    <row r="113" spans="5:8" ht="22.5" customHeight="1">
      <c r="E113" s="65"/>
      <c r="F113" s="65"/>
      <c r="H113" s="66"/>
    </row>
    <row r="114" spans="5:8" ht="22.5" customHeight="1">
      <c r="E114" s="65"/>
      <c r="F114" s="65"/>
      <c r="H114" s="66"/>
    </row>
    <row r="115" spans="5:8" ht="22.5" customHeight="1">
      <c r="E115" s="65"/>
      <c r="F115" s="65"/>
      <c r="H115" s="66"/>
    </row>
    <row r="116" spans="5:8" ht="22.5" customHeight="1">
      <c r="E116" s="65"/>
      <c r="F116" s="65"/>
      <c r="H116" s="66"/>
    </row>
    <row r="117" spans="5:8" ht="22.5" customHeight="1">
      <c r="E117" s="65"/>
      <c r="F117" s="65"/>
      <c r="H117" s="66"/>
    </row>
    <row r="118" spans="5:8" ht="22.5" customHeight="1">
      <c r="E118" s="65"/>
      <c r="F118" s="65"/>
      <c r="H118" s="66"/>
    </row>
    <row r="119" spans="5:8" ht="22.5" customHeight="1">
      <c r="E119" s="65"/>
      <c r="F119" s="65"/>
      <c r="H119" s="66"/>
    </row>
    <row r="120" spans="5:8" ht="22.5" customHeight="1">
      <c r="E120" s="65"/>
      <c r="F120" s="65"/>
      <c r="H120" s="66"/>
    </row>
    <row r="121" spans="5:8" ht="22.5" customHeight="1">
      <c r="E121" s="65"/>
      <c r="F121" s="65"/>
      <c r="H121" s="66"/>
    </row>
    <row r="122" spans="5:8" ht="22.5" customHeight="1">
      <c r="E122" s="65"/>
      <c r="F122" s="65"/>
      <c r="H122" s="66"/>
    </row>
    <row r="123" spans="5:8" ht="22.5" customHeight="1">
      <c r="E123" s="65"/>
      <c r="F123" s="65"/>
      <c r="H123" s="66"/>
    </row>
    <row r="124" spans="5:8" ht="22.5" customHeight="1">
      <c r="E124" s="65"/>
      <c r="F124" s="65"/>
      <c r="H124" s="66"/>
    </row>
  </sheetData>
  <sheetProtection/>
  <mergeCells count="3">
    <mergeCell ref="K5:M5"/>
    <mergeCell ref="K45:M45"/>
    <mergeCell ref="K77:M77"/>
  </mergeCells>
  <printOptions horizontalCentered="1"/>
  <pageMargins left="0.866141732283465" right="0.354330708661417" top="0.78740157480315" bottom="0.196850393700787" header="0.196850393700787" footer="0.196850393700787"/>
  <pageSetup firstPageNumber="2" useFirstPageNumber="1" fitToHeight="0" horizontalDpi="600" verticalDpi="600" orientation="portrait" paperSize="9" scale="82" r:id="rId2"/>
  <rowBreaks count="2" manualBreakCount="2">
    <brk id="40" max="12" man="1"/>
    <brk id="7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140625" defaultRowHeight="21.75"/>
  <cols>
    <col min="1" max="1" width="30.7109375" style="11" customWidth="1"/>
    <col min="2" max="2" width="24.00390625" style="11" customWidth="1"/>
    <col min="3" max="3" width="8.7109375" style="11" customWidth="1"/>
    <col min="4" max="4" width="1.28515625" style="11" customWidth="1"/>
    <col min="5" max="5" width="14.7109375" style="11" customWidth="1"/>
    <col min="6" max="6" width="1.28515625" style="11" customWidth="1"/>
    <col min="7" max="7" width="14.7109375" style="11" customWidth="1"/>
    <col min="8" max="8" width="1.28515625" style="11" customWidth="1"/>
    <col min="9" max="9" width="14.7109375" style="11" customWidth="1"/>
    <col min="10" max="16384" width="9.140625" style="11" customWidth="1"/>
  </cols>
  <sheetData>
    <row r="1" spans="1:9" ht="21.75">
      <c r="A1" s="28"/>
      <c r="B1" s="28"/>
      <c r="C1" s="102"/>
      <c r="D1" s="103"/>
      <c r="E1" s="1"/>
      <c r="I1" s="1" t="s">
        <v>62</v>
      </c>
    </row>
    <row r="2" spans="1:5" ht="21.75">
      <c r="A2" s="14" t="s">
        <v>160</v>
      </c>
      <c r="B2" s="18"/>
      <c r="C2" s="104"/>
      <c r="D2" s="105"/>
      <c r="E2" s="104"/>
    </row>
    <row r="3" spans="1:5" ht="21.75">
      <c r="A3" s="19" t="s">
        <v>59</v>
      </c>
      <c r="B3" s="106"/>
      <c r="C3" s="104"/>
      <c r="D3" s="106"/>
      <c r="E3" s="104"/>
    </row>
    <row r="4" spans="1:5" ht="21.75">
      <c r="A4" s="2" t="s">
        <v>154</v>
      </c>
      <c r="B4" s="107"/>
      <c r="C4" s="104"/>
      <c r="D4" s="106"/>
      <c r="E4" s="104"/>
    </row>
    <row r="5" spans="2:9" ht="21.75">
      <c r="B5" s="107"/>
      <c r="C5" s="108"/>
      <c r="D5" s="107"/>
      <c r="E5" s="109"/>
      <c r="I5" s="109" t="s">
        <v>94</v>
      </c>
    </row>
    <row r="6" spans="2:9" ht="21.75">
      <c r="B6" s="107"/>
      <c r="C6" s="108"/>
      <c r="D6" s="107"/>
      <c r="E6" s="110" t="s">
        <v>144</v>
      </c>
      <c r="G6" s="146" t="s">
        <v>145</v>
      </c>
      <c r="H6" s="146"/>
      <c r="I6" s="146"/>
    </row>
    <row r="7" spans="2:9" ht="21.75">
      <c r="B7" s="107"/>
      <c r="C7" s="111" t="s">
        <v>13</v>
      </c>
      <c r="D7" s="107"/>
      <c r="E7" s="112">
        <v>2561</v>
      </c>
      <c r="G7" s="112">
        <v>2561</v>
      </c>
      <c r="H7" s="113"/>
      <c r="I7" s="112">
        <v>2560</v>
      </c>
    </row>
    <row r="8" spans="1:9" ht="21.75">
      <c r="A8" s="27" t="s">
        <v>60</v>
      </c>
      <c r="C8" s="113"/>
      <c r="D8" s="113"/>
      <c r="E8" s="114"/>
      <c r="G8" s="114"/>
      <c r="H8" s="113"/>
      <c r="I8" s="114"/>
    </row>
    <row r="9" spans="1:9" ht="21.75">
      <c r="A9" s="27" t="s">
        <v>16</v>
      </c>
      <c r="C9" s="115"/>
      <c r="D9" s="116"/>
      <c r="E9" s="102"/>
      <c r="G9" s="102"/>
      <c r="H9" s="116"/>
      <c r="I9" s="102"/>
    </row>
    <row r="10" spans="1:9" ht="21.75">
      <c r="A10" s="11" t="s">
        <v>26</v>
      </c>
      <c r="C10" s="115" t="s">
        <v>120</v>
      </c>
      <c r="D10" s="116"/>
      <c r="E10" s="3">
        <v>58880</v>
      </c>
      <c r="G10" s="3">
        <v>58880</v>
      </c>
      <c r="H10" s="117"/>
      <c r="I10" s="3">
        <v>65933</v>
      </c>
    </row>
    <row r="11" spans="1:9" ht="21.75">
      <c r="A11" s="11" t="s">
        <v>28</v>
      </c>
      <c r="C11" s="115" t="s">
        <v>124</v>
      </c>
      <c r="D11" s="116"/>
      <c r="E11" s="4">
        <v>38586</v>
      </c>
      <c r="G11" s="4">
        <v>36913</v>
      </c>
      <c r="H11" s="117"/>
      <c r="I11" s="4">
        <v>32811</v>
      </c>
    </row>
    <row r="12" spans="1:9" ht="21.75">
      <c r="A12" s="118" t="s">
        <v>27</v>
      </c>
      <c r="C12" s="115" t="s">
        <v>162</v>
      </c>
      <c r="D12" s="116"/>
      <c r="E12" s="5">
        <v>5169</v>
      </c>
      <c r="G12" s="5">
        <v>5168</v>
      </c>
      <c r="H12" s="117"/>
      <c r="I12" s="5">
        <v>1916</v>
      </c>
    </row>
    <row r="13" spans="1:9" ht="21.75">
      <c r="A13" s="27" t="s">
        <v>7</v>
      </c>
      <c r="C13" s="115"/>
      <c r="D13" s="116"/>
      <c r="E13" s="119">
        <f>SUM(E10:E12)</f>
        <v>102635</v>
      </c>
      <c r="G13" s="119">
        <f>SUM(G10:G12)</f>
        <v>100961</v>
      </c>
      <c r="H13" s="117"/>
      <c r="I13" s="119">
        <f>SUM(I10:I12)</f>
        <v>100660</v>
      </c>
    </row>
    <row r="14" spans="1:9" ht="21.75">
      <c r="A14" s="27" t="s">
        <v>15</v>
      </c>
      <c r="C14" s="115"/>
      <c r="D14" s="116"/>
      <c r="E14" s="5"/>
      <c r="G14" s="5"/>
      <c r="H14" s="117"/>
      <c r="I14" s="5"/>
    </row>
    <row r="15" spans="1:11" ht="21.75">
      <c r="A15" s="11" t="s">
        <v>188</v>
      </c>
      <c r="C15" s="115"/>
      <c r="D15" s="116"/>
      <c r="E15" s="5">
        <v>1075</v>
      </c>
      <c r="G15" s="5">
        <v>1075</v>
      </c>
      <c r="H15" s="117"/>
      <c r="I15" s="5">
        <v>11203</v>
      </c>
      <c r="J15" s="120"/>
      <c r="K15" s="120"/>
    </row>
    <row r="16" spans="1:9" ht="21.75">
      <c r="A16" s="121" t="s">
        <v>34</v>
      </c>
      <c r="C16" s="115"/>
      <c r="D16" s="116"/>
      <c r="E16" s="5">
        <v>18103</v>
      </c>
      <c r="G16" s="5">
        <v>17637</v>
      </c>
      <c r="H16" s="117"/>
      <c r="I16" s="5">
        <v>20390</v>
      </c>
    </row>
    <row r="17" spans="1:9" ht="21.75">
      <c r="A17" s="121" t="s">
        <v>101</v>
      </c>
      <c r="C17" s="115" t="s">
        <v>110</v>
      </c>
      <c r="D17" s="116"/>
      <c r="E17" s="5">
        <v>17500</v>
      </c>
      <c r="G17" s="5">
        <v>17500</v>
      </c>
      <c r="H17" s="117"/>
      <c r="I17" s="5">
        <v>7950</v>
      </c>
    </row>
    <row r="18" spans="1:9" ht="21.75">
      <c r="A18" s="27" t="s">
        <v>9</v>
      </c>
      <c r="C18" s="115"/>
      <c r="D18" s="116"/>
      <c r="E18" s="119">
        <f>SUM(E15:E17)</f>
        <v>36678</v>
      </c>
      <c r="G18" s="119">
        <f>SUM(G15:G17)</f>
        <v>36212</v>
      </c>
      <c r="H18" s="117"/>
      <c r="I18" s="119">
        <f>SUM(I15:I17)</f>
        <v>39543</v>
      </c>
    </row>
    <row r="19" spans="1:9" ht="21.75">
      <c r="A19" s="122" t="s">
        <v>45</v>
      </c>
      <c r="B19" s="27"/>
      <c r="C19" s="115"/>
      <c r="D19" s="116"/>
      <c r="E19" s="5">
        <f>E13-E18</f>
        <v>65957</v>
      </c>
      <c r="G19" s="5">
        <f>G13-G18</f>
        <v>64749</v>
      </c>
      <c r="H19" s="117"/>
      <c r="I19" s="5">
        <f>I13-I18</f>
        <v>61117</v>
      </c>
    </row>
    <row r="20" spans="1:9" ht="21.75">
      <c r="A20" s="11" t="s">
        <v>30</v>
      </c>
      <c r="C20" s="123"/>
      <c r="D20" s="116"/>
      <c r="E20" s="6">
        <v>-16533</v>
      </c>
      <c r="G20" s="6">
        <v>-16533</v>
      </c>
      <c r="H20" s="117"/>
      <c r="I20" s="6">
        <v>-15269</v>
      </c>
    </row>
    <row r="21" spans="1:9" ht="21.75">
      <c r="A21" s="122" t="s">
        <v>46</v>
      </c>
      <c r="C21" s="115"/>
      <c r="D21" s="116"/>
      <c r="E21" s="4">
        <f>SUM(E19:E20)</f>
        <v>49424</v>
      </c>
      <c r="G21" s="4">
        <f>SUM(G19:G20)</f>
        <v>48216</v>
      </c>
      <c r="H21" s="117"/>
      <c r="I21" s="4">
        <f>SUM(I19:I20)</f>
        <v>45848</v>
      </c>
    </row>
    <row r="22" spans="1:9" ht="21.75">
      <c r="A22" s="11" t="s">
        <v>47</v>
      </c>
      <c r="C22" s="115" t="s">
        <v>111</v>
      </c>
      <c r="D22" s="116"/>
      <c r="E22" s="7">
        <v>-9839</v>
      </c>
      <c r="G22" s="7">
        <v>-9703</v>
      </c>
      <c r="H22" s="117"/>
      <c r="I22" s="7">
        <v>-9249</v>
      </c>
    </row>
    <row r="23" spans="1:9" ht="21.75">
      <c r="A23" s="27" t="s">
        <v>72</v>
      </c>
      <c r="C23" s="115"/>
      <c r="D23" s="116"/>
      <c r="E23" s="119">
        <f>SUM(E21:E22)</f>
        <v>39585</v>
      </c>
      <c r="G23" s="119">
        <f>SUM(G21:G22)</f>
        <v>38513</v>
      </c>
      <c r="H23" s="117"/>
      <c r="I23" s="119">
        <f>SUM(I21:I22)</f>
        <v>36599</v>
      </c>
    </row>
    <row r="24" spans="1:9" ht="21.75">
      <c r="A24" s="27"/>
      <c r="C24" s="115"/>
      <c r="D24" s="116"/>
      <c r="E24" s="4"/>
      <c r="G24" s="4"/>
      <c r="H24" s="117"/>
      <c r="I24" s="4"/>
    </row>
    <row r="25" spans="1:9" ht="21.75">
      <c r="A25" s="27" t="s">
        <v>88</v>
      </c>
      <c r="C25" s="115"/>
      <c r="D25" s="116"/>
      <c r="E25" s="124">
        <v>0</v>
      </c>
      <c r="G25" s="124">
        <v>0</v>
      </c>
      <c r="H25" s="117"/>
      <c r="I25" s="124">
        <v>0</v>
      </c>
    </row>
    <row r="26" spans="1:9" ht="21.75">
      <c r="A26" s="27"/>
      <c r="C26" s="115"/>
      <c r="D26" s="116"/>
      <c r="E26" s="4"/>
      <c r="G26" s="4"/>
      <c r="H26" s="117"/>
      <c r="I26" s="4"/>
    </row>
    <row r="27" spans="1:9" ht="22.5" thickBot="1">
      <c r="A27" s="27" t="s">
        <v>63</v>
      </c>
      <c r="C27" s="115"/>
      <c r="D27" s="116"/>
      <c r="E27" s="125">
        <f>SUM(E23:E25)</f>
        <v>39585</v>
      </c>
      <c r="G27" s="125">
        <f>SUM(G23:G25)</f>
        <v>38513</v>
      </c>
      <c r="H27" s="117"/>
      <c r="I27" s="125">
        <f>SUM(I23:I25)</f>
        <v>36599</v>
      </c>
    </row>
    <row r="28" spans="1:9" ht="22.5" thickTop="1">
      <c r="A28" s="27"/>
      <c r="C28" s="115"/>
      <c r="D28" s="116"/>
      <c r="E28" s="4"/>
      <c r="G28" s="4"/>
      <c r="H28" s="117"/>
      <c r="I28" s="4"/>
    </row>
    <row r="29" spans="1:9" ht="21.75">
      <c r="A29" s="27" t="s">
        <v>80</v>
      </c>
      <c r="B29" s="28"/>
      <c r="C29" s="126">
        <v>23</v>
      </c>
      <c r="D29" s="127"/>
      <c r="E29" s="28"/>
      <c r="G29" s="28"/>
      <c r="H29" s="28"/>
      <c r="I29" s="28"/>
    </row>
    <row r="30" spans="1:10" ht="22.5" thickBot="1">
      <c r="A30" s="11" t="s">
        <v>141</v>
      </c>
      <c r="B30" s="28"/>
      <c r="C30" s="128"/>
      <c r="D30" s="127"/>
      <c r="E30" s="129">
        <f>E27/(220076056/1000)</f>
        <v>0.17986963561360805</v>
      </c>
      <c r="F30" s="30"/>
      <c r="G30" s="129">
        <v>0.17</v>
      </c>
      <c r="H30" s="130"/>
      <c r="I30" s="129">
        <v>0.17</v>
      </c>
      <c r="J30" s="131"/>
    </row>
    <row r="31" spans="1:9" ht="23.25" thickBot="1" thickTop="1">
      <c r="A31" s="11" t="s">
        <v>140</v>
      </c>
      <c r="B31" s="28"/>
      <c r="C31" s="128"/>
      <c r="D31" s="127"/>
      <c r="E31" s="129">
        <v>0.15</v>
      </c>
      <c r="G31" s="129">
        <v>0.15</v>
      </c>
      <c r="H31" s="130"/>
      <c r="I31" s="129">
        <v>0.14</v>
      </c>
    </row>
    <row r="32" spans="2:5" ht="22.5" thickTop="1">
      <c r="B32" s="28"/>
      <c r="C32" s="128"/>
      <c r="D32" s="127"/>
      <c r="E32" s="128"/>
    </row>
    <row r="33" spans="1:5" ht="21.75">
      <c r="A33" s="11" t="s">
        <v>22</v>
      </c>
      <c r="C33" s="102"/>
      <c r="D33" s="103"/>
      <c r="E33" s="102"/>
    </row>
    <row r="34" spans="1:9" ht="21.75">
      <c r="A34" s="28"/>
      <c r="B34" s="28"/>
      <c r="C34" s="102"/>
      <c r="D34" s="103"/>
      <c r="E34" s="1"/>
      <c r="I34" s="1" t="s">
        <v>62</v>
      </c>
    </row>
    <row r="35" spans="1:5" ht="21.75">
      <c r="A35" s="14" t="s">
        <v>160</v>
      </c>
      <c r="B35" s="18"/>
      <c r="C35" s="104"/>
      <c r="D35" s="105"/>
      <c r="E35" s="104"/>
    </row>
    <row r="36" spans="1:5" ht="21.75">
      <c r="A36" s="19" t="s">
        <v>186</v>
      </c>
      <c r="B36" s="106"/>
      <c r="C36" s="104"/>
      <c r="D36" s="106"/>
      <c r="E36" s="104"/>
    </row>
    <row r="37" spans="1:5" ht="21.75">
      <c r="A37" s="2" t="s">
        <v>155</v>
      </c>
      <c r="B37" s="107"/>
      <c r="C37" s="104"/>
      <c r="D37" s="106"/>
      <c r="E37" s="104"/>
    </row>
    <row r="38" spans="2:9" ht="21.75">
      <c r="B38" s="107"/>
      <c r="C38" s="108"/>
      <c r="D38" s="107"/>
      <c r="E38" s="109"/>
      <c r="I38" s="109" t="s">
        <v>94</v>
      </c>
    </row>
    <row r="39" spans="2:9" ht="21.75">
      <c r="B39" s="107"/>
      <c r="C39" s="108"/>
      <c r="D39" s="107"/>
      <c r="E39" s="110" t="s">
        <v>144</v>
      </c>
      <c r="G39" s="146" t="s">
        <v>145</v>
      </c>
      <c r="H39" s="146"/>
      <c r="I39" s="146"/>
    </row>
    <row r="40" spans="2:9" ht="21.75">
      <c r="B40" s="107"/>
      <c r="C40" s="111" t="s">
        <v>13</v>
      </c>
      <c r="D40" s="107"/>
      <c r="E40" s="112">
        <v>2561</v>
      </c>
      <c r="G40" s="112">
        <v>2561</v>
      </c>
      <c r="H40" s="113"/>
      <c r="I40" s="112">
        <v>2560</v>
      </c>
    </row>
    <row r="41" spans="1:9" ht="21.75">
      <c r="A41" s="27" t="s">
        <v>60</v>
      </c>
      <c r="C41" s="113"/>
      <c r="D41" s="113"/>
      <c r="E41" s="114"/>
      <c r="G41" s="114"/>
      <c r="H41" s="113"/>
      <c r="I41" s="114"/>
    </row>
    <row r="42" spans="1:9" ht="21.75">
      <c r="A42" s="27" t="s">
        <v>16</v>
      </c>
      <c r="C42" s="115"/>
      <c r="D42" s="116"/>
      <c r="E42" s="102"/>
      <c r="G42" s="102"/>
      <c r="H42" s="116"/>
      <c r="I42" s="102"/>
    </row>
    <row r="43" spans="1:9" ht="21.75">
      <c r="A43" s="11" t="s">
        <v>26</v>
      </c>
      <c r="C43" s="115" t="s">
        <v>120</v>
      </c>
      <c r="D43" s="116"/>
      <c r="E43" s="3">
        <v>123448</v>
      </c>
      <c r="G43" s="3">
        <v>123448</v>
      </c>
      <c r="H43" s="117"/>
      <c r="I43" s="3">
        <v>127232</v>
      </c>
    </row>
    <row r="44" spans="1:9" ht="21.75">
      <c r="A44" s="11" t="s">
        <v>28</v>
      </c>
      <c r="C44" s="115" t="s">
        <v>124</v>
      </c>
      <c r="D44" s="116"/>
      <c r="E44" s="4">
        <v>80240</v>
      </c>
      <c r="G44" s="4">
        <v>78567</v>
      </c>
      <c r="H44" s="117"/>
      <c r="I44" s="4">
        <v>64273</v>
      </c>
    </row>
    <row r="45" spans="1:9" ht="21.75">
      <c r="A45" s="118" t="s">
        <v>27</v>
      </c>
      <c r="C45" s="115" t="s">
        <v>162</v>
      </c>
      <c r="D45" s="116"/>
      <c r="E45" s="5">
        <v>12589</v>
      </c>
      <c r="G45" s="5">
        <v>12588</v>
      </c>
      <c r="H45" s="117"/>
      <c r="I45" s="5">
        <v>5156</v>
      </c>
    </row>
    <row r="46" spans="1:9" ht="21.75">
      <c r="A46" s="27" t="s">
        <v>7</v>
      </c>
      <c r="C46" s="115"/>
      <c r="D46" s="116"/>
      <c r="E46" s="119">
        <f>SUM(E43:E45)</f>
        <v>216277</v>
      </c>
      <c r="G46" s="119">
        <f>SUM(G43:G45)</f>
        <v>214603</v>
      </c>
      <c r="H46" s="117"/>
      <c r="I46" s="119">
        <f>SUM(I43:I45)</f>
        <v>196661</v>
      </c>
    </row>
    <row r="47" spans="1:9" ht="21.75">
      <c r="A47" s="27" t="s">
        <v>15</v>
      </c>
      <c r="C47" s="115"/>
      <c r="D47" s="116"/>
      <c r="E47" s="5"/>
      <c r="G47" s="5"/>
      <c r="H47" s="117"/>
      <c r="I47" s="5"/>
    </row>
    <row r="48" spans="1:11" ht="21.75">
      <c r="A48" s="11" t="s">
        <v>188</v>
      </c>
      <c r="C48" s="115"/>
      <c r="D48" s="116"/>
      <c r="E48" s="5">
        <v>12933</v>
      </c>
      <c r="G48" s="5">
        <v>12933</v>
      </c>
      <c r="H48" s="117"/>
      <c r="I48" s="5">
        <v>20904</v>
      </c>
      <c r="J48" s="120"/>
      <c r="K48" s="120"/>
    </row>
    <row r="49" spans="1:9" ht="21.75">
      <c r="A49" s="121" t="s">
        <v>34</v>
      </c>
      <c r="C49" s="115"/>
      <c r="D49" s="116"/>
      <c r="E49" s="5">
        <v>39489</v>
      </c>
      <c r="G49" s="5">
        <v>39023</v>
      </c>
      <c r="H49" s="117"/>
      <c r="I49" s="5">
        <v>42171</v>
      </c>
    </row>
    <row r="50" spans="1:9" ht="21.75">
      <c r="A50" s="121" t="s">
        <v>101</v>
      </c>
      <c r="C50" s="115" t="s">
        <v>110</v>
      </c>
      <c r="D50" s="116"/>
      <c r="E50" s="5">
        <v>34585</v>
      </c>
      <c r="G50" s="5">
        <v>34585</v>
      </c>
      <c r="H50" s="117"/>
      <c r="I50" s="5">
        <v>12950</v>
      </c>
    </row>
    <row r="51" spans="1:9" ht="21.75">
      <c r="A51" s="27" t="s">
        <v>9</v>
      </c>
      <c r="C51" s="115"/>
      <c r="D51" s="116"/>
      <c r="E51" s="119">
        <f>SUM(E48:E50)</f>
        <v>87007</v>
      </c>
      <c r="G51" s="119">
        <f>SUM(G48:G50)</f>
        <v>86541</v>
      </c>
      <c r="H51" s="117"/>
      <c r="I51" s="119">
        <f>SUM(I48:I50)</f>
        <v>76025</v>
      </c>
    </row>
    <row r="52" spans="1:9" ht="21.75">
      <c r="A52" s="122" t="s">
        <v>45</v>
      </c>
      <c r="B52" s="27"/>
      <c r="C52" s="115"/>
      <c r="D52" s="116"/>
      <c r="E52" s="5">
        <f>E46-E51</f>
        <v>129270</v>
      </c>
      <c r="G52" s="5">
        <f>G46-G51</f>
        <v>128062</v>
      </c>
      <c r="H52" s="117"/>
      <c r="I52" s="5">
        <f>I46-I51</f>
        <v>120636</v>
      </c>
    </row>
    <row r="53" spans="1:9" ht="21.75">
      <c r="A53" s="11" t="s">
        <v>30</v>
      </c>
      <c r="C53" s="123"/>
      <c r="D53" s="116"/>
      <c r="E53" s="6">
        <v>-33896</v>
      </c>
      <c r="G53" s="6">
        <v>-33896</v>
      </c>
      <c r="H53" s="117"/>
      <c r="I53" s="6">
        <v>-31883</v>
      </c>
    </row>
    <row r="54" spans="1:9" ht="21.75">
      <c r="A54" s="122" t="s">
        <v>46</v>
      </c>
      <c r="C54" s="115"/>
      <c r="D54" s="116"/>
      <c r="E54" s="4">
        <f>SUM(E52:E53)</f>
        <v>95374</v>
      </c>
      <c r="G54" s="4">
        <f>SUM(G52:G53)</f>
        <v>94166</v>
      </c>
      <c r="H54" s="117"/>
      <c r="I54" s="4">
        <f>SUM(I52:I53)</f>
        <v>88753</v>
      </c>
    </row>
    <row r="55" spans="1:9" ht="21.75">
      <c r="A55" s="11" t="s">
        <v>47</v>
      </c>
      <c r="C55" s="115" t="s">
        <v>111</v>
      </c>
      <c r="D55" s="116"/>
      <c r="E55" s="7">
        <v>-19011</v>
      </c>
      <c r="G55" s="7">
        <v>-18875</v>
      </c>
      <c r="H55" s="117"/>
      <c r="I55" s="7">
        <v>-17723</v>
      </c>
    </row>
    <row r="56" spans="1:9" ht="21.75">
      <c r="A56" s="27" t="s">
        <v>72</v>
      </c>
      <c r="C56" s="115"/>
      <c r="D56" s="116"/>
      <c r="E56" s="119">
        <f>SUM(E54:E55)</f>
        <v>76363</v>
      </c>
      <c r="G56" s="119">
        <f>SUM(G54:G55)</f>
        <v>75291</v>
      </c>
      <c r="H56" s="117"/>
      <c r="I56" s="119">
        <f>SUM(I54:I55)</f>
        <v>71030</v>
      </c>
    </row>
    <row r="57" spans="1:9" ht="21.75">
      <c r="A57" s="27"/>
      <c r="C57" s="115"/>
      <c r="D57" s="116"/>
      <c r="E57" s="4"/>
      <c r="G57" s="4"/>
      <c r="H57" s="117"/>
      <c r="I57" s="4"/>
    </row>
    <row r="58" spans="1:9" ht="21.75">
      <c r="A58" s="27" t="s">
        <v>88</v>
      </c>
      <c r="C58" s="115"/>
      <c r="D58" s="116"/>
      <c r="E58" s="124">
        <v>0</v>
      </c>
      <c r="G58" s="124">
        <v>0</v>
      </c>
      <c r="H58" s="117"/>
      <c r="I58" s="124">
        <v>0</v>
      </c>
    </row>
    <row r="59" spans="1:9" ht="21.75">
      <c r="A59" s="27"/>
      <c r="C59" s="115"/>
      <c r="D59" s="116"/>
      <c r="E59" s="4"/>
      <c r="G59" s="4"/>
      <c r="H59" s="117"/>
      <c r="I59" s="4"/>
    </row>
    <row r="60" spans="1:9" ht="22.5" thickBot="1">
      <c r="A60" s="27" t="s">
        <v>63</v>
      </c>
      <c r="C60" s="115"/>
      <c r="D60" s="116"/>
      <c r="E60" s="125">
        <f>SUM(E56:E58)</f>
        <v>76363</v>
      </c>
      <c r="G60" s="125">
        <f>SUM(G56:G58)</f>
        <v>75291</v>
      </c>
      <c r="H60" s="117"/>
      <c r="I60" s="125">
        <f>SUM(I56:I58)</f>
        <v>71030</v>
      </c>
    </row>
    <row r="61" spans="1:9" ht="22.5" thickTop="1">
      <c r="A61" s="27"/>
      <c r="C61" s="115"/>
      <c r="D61" s="116"/>
      <c r="E61" s="4"/>
      <c r="G61" s="4"/>
      <c r="H61" s="117"/>
      <c r="I61" s="4"/>
    </row>
    <row r="62" spans="1:9" ht="21.75">
      <c r="A62" s="27" t="s">
        <v>80</v>
      </c>
      <c r="B62" s="28"/>
      <c r="C62" s="126">
        <v>23</v>
      </c>
      <c r="D62" s="127"/>
      <c r="E62" s="28"/>
      <c r="G62" s="28"/>
      <c r="H62" s="28"/>
      <c r="I62" s="28"/>
    </row>
    <row r="63" spans="1:9" ht="22.5" thickBot="1">
      <c r="A63" s="11" t="s">
        <v>141</v>
      </c>
      <c r="B63" s="28"/>
      <c r="C63" s="128"/>
      <c r="D63" s="127"/>
      <c r="E63" s="129">
        <v>0.35</v>
      </c>
      <c r="F63" s="30"/>
      <c r="G63" s="129">
        <v>0.34</v>
      </c>
      <c r="H63" s="130"/>
      <c r="I63" s="129">
        <v>0.32</v>
      </c>
    </row>
    <row r="64" spans="1:9" ht="23.25" thickBot="1" thickTop="1">
      <c r="A64" s="11" t="s">
        <v>140</v>
      </c>
      <c r="B64" s="28"/>
      <c r="C64" s="128"/>
      <c r="D64" s="127"/>
      <c r="E64" s="129">
        <v>0.29</v>
      </c>
      <c r="G64" s="129">
        <v>0.28</v>
      </c>
      <c r="H64" s="130"/>
      <c r="I64" s="129">
        <v>0.3</v>
      </c>
    </row>
    <row r="65" spans="2:5" ht="22.5" thickTop="1">
      <c r="B65" s="28"/>
      <c r="C65" s="128"/>
      <c r="D65" s="127"/>
      <c r="E65" s="128"/>
    </row>
    <row r="66" spans="1:5" ht="21.75">
      <c r="A66" s="11" t="s">
        <v>22</v>
      </c>
      <c r="C66" s="102"/>
      <c r="D66" s="103"/>
      <c r="E66" s="102"/>
    </row>
    <row r="67" spans="1:9" ht="21.75">
      <c r="A67" s="28"/>
      <c r="B67" s="28"/>
      <c r="C67" s="102"/>
      <c r="D67" s="103"/>
      <c r="E67" s="1"/>
      <c r="I67" s="1" t="s">
        <v>62</v>
      </c>
    </row>
    <row r="68" spans="1:5" ht="21.75">
      <c r="A68" s="14" t="s">
        <v>160</v>
      </c>
      <c r="B68" s="132"/>
      <c r="C68" s="133"/>
      <c r="D68" s="134"/>
      <c r="E68" s="133"/>
    </row>
    <row r="69" spans="1:5" ht="21.75">
      <c r="A69" s="132" t="s">
        <v>48</v>
      </c>
      <c r="B69" s="132"/>
      <c r="C69" s="133"/>
      <c r="D69" s="134"/>
      <c r="E69" s="133"/>
    </row>
    <row r="70" spans="1:5" ht="21.75">
      <c r="A70" s="2" t="s">
        <v>155</v>
      </c>
      <c r="B70" s="107"/>
      <c r="C70" s="104"/>
      <c r="D70" s="106"/>
      <c r="E70" s="104"/>
    </row>
    <row r="71" spans="2:9" ht="21.75">
      <c r="B71" s="107"/>
      <c r="C71" s="108"/>
      <c r="D71" s="107"/>
      <c r="E71" s="108"/>
      <c r="I71" s="108" t="s">
        <v>61</v>
      </c>
    </row>
    <row r="72" spans="2:9" ht="21.75">
      <c r="B72" s="107"/>
      <c r="C72" s="108"/>
      <c r="D72" s="107"/>
      <c r="E72" s="110" t="s">
        <v>144</v>
      </c>
      <c r="G72" s="146" t="s">
        <v>145</v>
      </c>
      <c r="H72" s="146"/>
      <c r="I72" s="146"/>
    </row>
    <row r="73" spans="2:9" ht="21.75">
      <c r="B73" s="107"/>
      <c r="E73" s="112">
        <v>2561</v>
      </c>
      <c r="G73" s="112">
        <v>2561</v>
      </c>
      <c r="H73" s="113"/>
      <c r="I73" s="112">
        <v>2560</v>
      </c>
    </row>
    <row r="74" spans="1:9" ht="21.75">
      <c r="A74" s="135" t="s">
        <v>49</v>
      </c>
      <c r="B74" s="135"/>
      <c r="E74" s="136"/>
      <c r="G74" s="136"/>
      <c r="H74" s="137"/>
      <c r="I74" s="136"/>
    </row>
    <row r="75" spans="1:9" ht="21.75">
      <c r="A75" s="138" t="s">
        <v>46</v>
      </c>
      <c r="B75" s="138"/>
      <c r="E75" s="7">
        <f>SUM(E54)</f>
        <v>95374</v>
      </c>
      <c r="G75" s="7">
        <f>SUM(G54)</f>
        <v>94166</v>
      </c>
      <c r="H75" s="7"/>
      <c r="I75" s="7">
        <f>SUM(I54)</f>
        <v>88753</v>
      </c>
    </row>
    <row r="76" spans="1:9" ht="21.75">
      <c r="A76" s="138" t="s">
        <v>85</v>
      </c>
      <c r="B76" s="138"/>
      <c r="E76" s="8"/>
      <c r="G76" s="8"/>
      <c r="H76" s="7"/>
      <c r="I76" s="8"/>
    </row>
    <row r="77" spans="1:8" ht="21.75">
      <c r="A77" s="138" t="s">
        <v>50</v>
      </c>
      <c r="B77" s="138"/>
      <c r="H77" s="7"/>
    </row>
    <row r="78" spans="1:9" ht="21.75">
      <c r="A78" s="138" t="s">
        <v>75</v>
      </c>
      <c r="B78" s="138"/>
      <c r="E78" s="8">
        <v>1564</v>
      </c>
      <c r="G78" s="8">
        <v>1564</v>
      </c>
      <c r="H78" s="7"/>
      <c r="I78" s="8">
        <v>1479</v>
      </c>
    </row>
    <row r="79" spans="1:9" ht="21.75">
      <c r="A79" s="138" t="s">
        <v>113</v>
      </c>
      <c r="B79" s="138"/>
      <c r="E79" s="8">
        <v>34585</v>
      </c>
      <c r="G79" s="8">
        <v>34585</v>
      </c>
      <c r="H79" s="7"/>
      <c r="I79" s="8">
        <v>12950</v>
      </c>
    </row>
    <row r="80" spans="1:9" ht="21.75">
      <c r="A80" s="138" t="s">
        <v>189</v>
      </c>
      <c r="B80" s="138"/>
      <c r="E80" s="8">
        <v>-6</v>
      </c>
      <c r="G80" s="8">
        <v>-6</v>
      </c>
      <c r="H80" s="7"/>
      <c r="I80" s="8">
        <v>-193</v>
      </c>
    </row>
    <row r="81" spans="1:9" ht="21.75">
      <c r="A81" s="138" t="s">
        <v>190</v>
      </c>
      <c r="B81" s="138"/>
      <c r="E81" s="8">
        <v>-671</v>
      </c>
      <c r="G81" s="8">
        <v>-671</v>
      </c>
      <c r="H81" s="7"/>
      <c r="I81" s="8">
        <v>0</v>
      </c>
    </row>
    <row r="82" spans="1:9" ht="21.75">
      <c r="A82" s="138" t="s">
        <v>89</v>
      </c>
      <c r="E82" s="8">
        <v>-2</v>
      </c>
      <c r="G82" s="8">
        <v>-2</v>
      </c>
      <c r="H82" s="7"/>
      <c r="I82" s="8">
        <v>-2</v>
      </c>
    </row>
    <row r="83" spans="1:9" ht="21.75">
      <c r="A83" s="138" t="s">
        <v>76</v>
      </c>
      <c r="B83" s="138"/>
      <c r="E83" s="37">
        <v>-14181</v>
      </c>
      <c r="G83" s="37">
        <v>-14181</v>
      </c>
      <c r="H83" s="7"/>
      <c r="I83" s="37">
        <v>-20573</v>
      </c>
    </row>
    <row r="84" spans="1:9" ht="21.75">
      <c r="A84" s="138" t="s">
        <v>77</v>
      </c>
      <c r="B84" s="138"/>
      <c r="E84" s="7">
        <v>352</v>
      </c>
      <c r="G84" s="7">
        <v>352</v>
      </c>
      <c r="H84" s="7"/>
      <c r="I84" s="7">
        <v>260</v>
      </c>
    </row>
    <row r="85" spans="1:9" ht="21.75">
      <c r="A85" s="138" t="s">
        <v>92</v>
      </c>
      <c r="B85" s="138"/>
      <c r="E85" s="6">
        <v>33895</v>
      </c>
      <c r="G85" s="6">
        <v>33895</v>
      </c>
      <c r="H85" s="7"/>
      <c r="I85" s="6">
        <v>31883</v>
      </c>
    </row>
    <row r="86" spans="1:2" ht="21.75">
      <c r="A86" s="138" t="s">
        <v>117</v>
      </c>
      <c r="B86" s="138"/>
    </row>
    <row r="87" spans="1:9" ht="21.75">
      <c r="A87" s="138" t="s">
        <v>118</v>
      </c>
      <c r="B87" s="138"/>
      <c r="E87" s="7">
        <f>SUM(E75:E85)</f>
        <v>150910</v>
      </c>
      <c r="G87" s="7">
        <f>SUM(G75:G85)</f>
        <v>149702</v>
      </c>
      <c r="H87" s="7"/>
      <c r="I87" s="7">
        <f>SUM(I75:I85)</f>
        <v>114557</v>
      </c>
    </row>
    <row r="88" spans="1:9" ht="21.75">
      <c r="A88" s="138" t="s">
        <v>65</v>
      </c>
      <c r="B88" s="138"/>
      <c r="E88" s="137"/>
      <c r="G88" s="137"/>
      <c r="H88" s="137"/>
      <c r="I88" s="137"/>
    </row>
    <row r="89" spans="1:9" ht="21.75">
      <c r="A89" s="138" t="s">
        <v>53</v>
      </c>
      <c r="B89" s="138"/>
      <c r="E89" s="8">
        <v>8853</v>
      </c>
      <c r="G89" s="8">
        <v>8859</v>
      </c>
      <c r="H89" s="7"/>
      <c r="I89" s="8">
        <v>-820</v>
      </c>
    </row>
    <row r="90" spans="1:9" ht="21.75">
      <c r="A90" s="138" t="s">
        <v>86</v>
      </c>
      <c r="B90" s="138"/>
      <c r="E90" s="8">
        <v>-171961</v>
      </c>
      <c r="G90" s="8">
        <v>-171961</v>
      </c>
      <c r="H90" s="7"/>
      <c r="I90" s="8">
        <v>-234626</v>
      </c>
    </row>
    <row r="91" spans="1:9" ht="21.75">
      <c r="A91" s="138" t="s">
        <v>87</v>
      </c>
      <c r="B91" s="138"/>
      <c r="E91" s="8">
        <v>72914</v>
      </c>
      <c r="G91" s="8">
        <v>72914</v>
      </c>
      <c r="H91" s="7"/>
      <c r="I91" s="8">
        <v>39353</v>
      </c>
    </row>
    <row r="92" spans="1:9" ht="21.75">
      <c r="A92" s="138" t="s">
        <v>90</v>
      </c>
      <c r="B92" s="138"/>
      <c r="E92" s="102">
        <v>41601</v>
      </c>
      <c r="G92" s="102">
        <v>41601</v>
      </c>
      <c r="H92" s="7"/>
      <c r="I92" s="102">
        <v>12916</v>
      </c>
    </row>
    <row r="93" spans="1:9" ht="21.75">
      <c r="A93" s="138" t="s">
        <v>91</v>
      </c>
      <c r="B93" s="138"/>
      <c r="E93" s="8">
        <v>-13496</v>
      </c>
      <c r="G93" s="8">
        <v>-13496</v>
      </c>
      <c r="H93" s="7"/>
      <c r="I93" s="8">
        <v>-530</v>
      </c>
    </row>
    <row r="94" spans="1:9" ht="21.75">
      <c r="A94" s="138" t="s">
        <v>54</v>
      </c>
      <c r="B94" s="138"/>
      <c r="E94" s="8">
        <v>-573</v>
      </c>
      <c r="G94" s="8">
        <v>-557</v>
      </c>
      <c r="H94" s="7"/>
      <c r="I94" s="8">
        <v>-1493</v>
      </c>
    </row>
    <row r="95" spans="1:9" ht="21.75">
      <c r="A95" s="138" t="s">
        <v>170</v>
      </c>
      <c r="B95" s="138"/>
      <c r="E95" s="139"/>
      <c r="G95" s="139"/>
      <c r="H95" s="140"/>
      <c r="I95" s="139"/>
    </row>
    <row r="96" spans="1:9" ht="21.75">
      <c r="A96" s="138" t="s">
        <v>55</v>
      </c>
      <c r="B96" s="138"/>
      <c r="E96" s="8">
        <v>618</v>
      </c>
      <c r="G96" s="8">
        <v>618</v>
      </c>
      <c r="H96" s="7"/>
      <c r="I96" s="8">
        <v>4103</v>
      </c>
    </row>
    <row r="97" spans="1:9" ht="21.75">
      <c r="A97" s="138" t="s">
        <v>56</v>
      </c>
      <c r="B97" s="138"/>
      <c r="E97" s="6">
        <v>73494</v>
      </c>
      <c r="G97" s="6">
        <v>73302</v>
      </c>
      <c r="H97" s="7"/>
      <c r="I97" s="6">
        <v>73885</v>
      </c>
    </row>
    <row r="98" spans="1:9" ht="21.75">
      <c r="A98" s="138" t="s">
        <v>49</v>
      </c>
      <c r="B98" s="138"/>
      <c r="E98" s="7">
        <f>SUM(E89:E97)+E87</f>
        <v>162360</v>
      </c>
      <c r="G98" s="7">
        <f>SUM(G89:G97)+G87</f>
        <v>160982</v>
      </c>
      <c r="H98" s="7"/>
      <c r="I98" s="7">
        <f>SUM(I89:I97)+I87</f>
        <v>7345</v>
      </c>
    </row>
    <row r="99" spans="1:9" ht="21.75">
      <c r="A99" s="138" t="s">
        <v>181</v>
      </c>
      <c r="B99" s="138"/>
      <c r="E99" s="7">
        <v>-29170</v>
      </c>
      <c r="G99" s="7">
        <v>-29170</v>
      </c>
      <c r="H99" s="7"/>
      <c r="I99" s="7">
        <v>-30165</v>
      </c>
    </row>
    <row r="100" spans="1:9" ht="21.75">
      <c r="A100" s="138" t="s">
        <v>182</v>
      </c>
      <c r="B100" s="138"/>
      <c r="E100" s="7">
        <v>-25313</v>
      </c>
      <c r="G100" s="7">
        <v>-25281</v>
      </c>
      <c r="H100" s="7"/>
      <c r="I100" s="7">
        <v>-17395</v>
      </c>
    </row>
    <row r="101" spans="1:9" ht="21.75">
      <c r="A101" s="135" t="s">
        <v>183</v>
      </c>
      <c r="B101" s="135"/>
      <c r="E101" s="141">
        <f>SUM(E98:E100)</f>
        <v>107877</v>
      </c>
      <c r="G101" s="141">
        <f>SUM(G98:G100)</f>
        <v>106531</v>
      </c>
      <c r="H101" s="7"/>
      <c r="I101" s="141">
        <f>SUM(I98:I100)</f>
        <v>-40215</v>
      </c>
    </row>
    <row r="102" spans="1:5" ht="21.75">
      <c r="A102" s="135"/>
      <c r="B102" s="135"/>
      <c r="E102" s="7"/>
    </row>
    <row r="103" spans="1:5" ht="21.75">
      <c r="A103" s="11" t="s">
        <v>22</v>
      </c>
      <c r="C103" s="136"/>
      <c r="D103" s="137"/>
      <c r="E103" s="136"/>
    </row>
    <row r="104" spans="1:9" ht="21.75">
      <c r="A104" s="28"/>
      <c r="B104" s="28"/>
      <c r="C104" s="102"/>
      <c r="D104" s="103"/>
      <c r="E104" s="1"/>
      <c r="I104" s="1" t="s">
        <v>62</v>
      </c>
    </row>
    <row r="105" spans="1:5" ht="21.75">
      <c r="A105" s="14" t="s">
        <v>160</v>
      </c>
      <c r="B105" s="132"/>
      <c r="C105" s="133"/>
      <c r="D105" s="134"/>
      <c r="E105" s="133"/>
    </row>
    <row r="106" spans="1:5" ht="21.75">
      <c r="A106" s="132" t="s">
        <v>52</v>
      </c>
      <c r="B106" s="132"/>
      <c r="C106" s="133"/>
      <c r="D106" s="134"/>
      <c r="E106" s="133"/>
    </row>
    <row r="107" spans="1:5" ht="21.75">
      <c r="A107" s="2" t="s">
        <v>155</v>
      </c>
      <c r="B107" s="107"/>
      <c r="C107" s="104"/>
      <c r="D107" s="106"/>
      <c r="E107" s="104"/>
    </row>
    <row r="108" spans="2:9" ht="21.75">
      <c r="B108" s="107"/>
      <c r="C108" s="108"/>
      <c r="D108" s="107"/>
      <c r="E108" s="108"/>
      <c r="I108" s="108" t="s">
        <v>61</v>
      </c>
    </row>
    <row r="109" spans="2:9" ht="21.75">
      <c r="B109" s="107"/>
      <c r="C109" s="108"/>
      <c r="D109" s="107"/>
      <c r="E109" s="110" t="s">
        <v>144</v>
      </c>
      <c r="G109" s="146" t="s">
        <v>145</v>
      </c>
      <c r="H109" s="146"/>
      <c r="I109" s="146"/>
    </row>
    <row r="110" spans="2:9" ht="21.75">
      <c r="B110" s="107"/>
      <c r="E110" s="112">
        <v>2561</v>
      </c>
      <c r="G110" s="112">
        <v>2561</v>
      </c>
      <c r="H110" s="113"/>
      <c r="I110" s="112">
        <v>2560</v>
      </c>
    </row>
    <row r="111" spans="1:9" ht="21.75">
      <c r="A111" s="135" t="s">
        <v>57</v>
      </c>
      <c r="B111" s="135"/>
      <c r="E111" s="8"/>
      <c r="G111" s="8"/>
      <c r="H111" s="7"/>
      <c r="I111" s="8"/>
    </row>
    <row r="112" spans="1:9" ht="21.75">
      <c r="A112" s="138" t="s">
        <v>171</v>
      </c>
      <c r="B112" s="138"/>
      <c r="E112" s="137">
        <v>-770000</v>
      </c>
      <c r="G112" s="137">
        <v>-770000</v>
      </c>
      <c r="H112" s="137"/>
      <c r="I112" s="37">
        <v>-110131</v>
      </c>
    </row>
    <row r="113" spans="1:9" ht="21.75">
      <c r="A113" s="138" t="s">
        <v>173</v>
      </c>
      <c r="B113" s="138"/>
      <c r="E113" s="137">
        <v>830671</v>
      </c>
      <c r="G113" s="137">
        <v>830671</v>
      </c>
      <c r="H113" s="137"/>
      <c r="I113" s="37">
        <v>0</v>
      </c>
    </row>
    <row r="114" spans="1:9" ht="21.75">
      <c r="A114" s="138" t="s">
        <v>172</v>
      </c>
      <c r="B114" s="138"/>
      <c r="E114" s="8">
        <v>-102402</v>
      </c>
      <c r="G114" s="8">
        <v>-102402</v>
      </c>
      <c r="H114" s="7"/>
      <c r="I114" s="8">
        <v>-37326</v>
      </c>
    </row>
    <row r="115" spans="1:9" ht="21.75">
      <c r="A115" s="138" t="s">
        <v>81</v>
      </c>
      <c r="B115" s="138"/>
      <c r="E115" s="8">
        <v>-413</v>
      </c>
      <c r="G115" s="8">
        <v>-413</v>
      </c>
      <c r="H115" s="7"/>
      <c r="I115" s="8">
        <v>-1616</v>
      </c>
    </row>
    <row r="116" spans="1:9" ht="21.75">
      <c r="A116" s="138" t="s">
        <v>82</v>
      </c>
      <c r="B116" s="138"/>
      <c r="E116" s="8">
        <v>2</v>
      </c>
      <c r="G116" s="8">
        <v>2</v>
      </c>
      <c r="H116" s="7"/>
      <c r="I116" s="8">
        <v>8</v>
      </c>
    </row>
    <row r="117" spans="1:9" ht="21.75">
      <c r="A117" s="138" t="s">
        <v>135</v>
      </c>
      <c r="B117" s="138"/>
      <c r="E117" s="8">
        <v>-1334</v>
      </c>
      <c r="G117" s="8">
        <v>-1334</v>
      </c>
      <c r="H117" s="7"/>
      <c r="I117" s="8">
        <v>0</v>
      </c>
    </row>
    <row r="118" spans="1:9" ht="23.25">
      <c r="A118" s="46" t="s">
        <v>168</v>
      </c>
      <c r="B118" s="138"/>
      <c r="E118" s="8">
        <v>0</v>
      </c>
      <c r="G118" s="8">
        <v>-5000</v>
      </c>
      <c r="H118" s="7"/>
      <c r="I118" s="8">
        <v>0</v>
      </c>
    </row>
    <row r="119" spans="1:9" ht="21.75">
      <c r="A119" s="135" t="s">
        <v>184</v>
      </c>
      <c r="B119" s="135"/>
      <c r="E119" s="141">
        <f>SUM(E112:E118)</f>
        <v>-43476</v>
      </c>
      <c r="G119" s="141">
        <f>SUM(G112:G118)</f>
        <v>-48476</v>
      </c>
      <c r="H119" s="7"/>
      <c r="I119" s="141">
        <f>SUM(I112:I118)</f>
        <v>-149065</v>
      </c>
    </row>
    <row r="120" spans="1:9" ht="21.75">
      <c r="A120" s="135" t="s">
        <v>58</v>
      </c>
      <c r="B120" s="135"/>
      <c r="E120" s="136"/>
      <c r="G120" s="136"/>
      <c r="H120" s="137"/>
      <c r="I120" s="136"/>
    </row>
    <row r="121" spans="1:9" ht="21.75">
      <c r="A121" s="138" t="s">
        <v>142</v>
      </c>
      <c r="B121" s="138"/>
      <c r="E121" s="7">
        <v>-142397</v>
      </c>
      <c r="G121" s="7">
        <v>-142425</v>
      </c>
      <c r="H121" s="7"/>
      <c r="I121" s="7">
        <v>-326162</v>
      </c>
    </row>
    <row r="122" spans="1:9" ht="21.75">
      <c r="A122" s="138" t="s">
        <v>96</v>
      </c>
      <c r="B122" s="138"/>
      <c r="E122" s="7">
        <v>0</v>
      </c>
      <c r="G122" s="7">
        <v>0</v>
      </c>
      <c r="H122" s="7"/>
      <c r="I122" s="7">
        <v>6530</v>
      </c>
    </row>
    <row r="123" spans="1:9" ht="21.75">
      <c r="A123" s="138" t="s">
        <v>93</v>
      </c>
      <c r="B123" s="138"/>
      <c r="E123" s="8">
        <v>-10573</v>
      </c>
      <c r="G123" s="8">
        <v>-10573</v>
      </c>
      <c r="H123" s="7"/>
      <c r="I123" s="8">
        <v>-11769</v>
      </c>
    </row>
    <row r="124" spans="1:9" ht="21.75">
      <c r="A124" s="138" t="s">
        <v>179</v>
      </c>
      <c r="B124" s="138"/>
      <c r="E124" s="8">
        <v>312330</v>
      </c>
      <c r="G124" s="8">
        <v>312330</v>
      </c>
      <c r="H124" s="7"/>
      <c r="I124" s="8">
        <v>84794</v>
      </c>
    </row>
    <row r="125" spans="1:9" ht="21.75">
      <c r="A125" s="138" t="s">
        <v>174</v>
      </c>
      <c r="B125" s="138"/>
      <c r="E125" s="8">
        <v>-150000</v>
      </c>
      <c r="G125" s="8">
        <v>-150000</v>
      </c>
      <c r="H125" s="7"/>
      <c r="I125" s="8">
        <v>0</v>
      </c>
    </row>
    <row r="126" spans="1:9" ht="21.75">
      <c r="A126" s="138" t="s">
        <v>73</v>
      </c>
      <c r="B126" s="138"/>
      <c r="E126" s="8">
        <v>-303</v>
      </c>
      <c r="G126" s="8">
        <v>-303</v>
      </c>
      <c r="H126" s="7"/>
      <c r="I126" s="8">
        <v>-722</v>
      </c>
    </row>
    <row r="127" spans="1:9" ht="21.75">
      <c r="A127" s="138" t="s">
        <v>115</v>
      </c>
      <c r="B127" s="138"/>
      <c r="E127" s="8">
        <v>16237</v>
      </c>
      <c r="G127" s="8">
        <v>16237</v>
      </c>
      <c r="H127" s="7"/>
      <c r="I127" s="8">
        <v>42961</v>
      </c>
    </row>
    <row r="128" spans="1:9" ht="21.75">
      <c r="A128" s="138" t="s">
        <v>116</v>
      </c>
      <c r="B128" s="138"/>
      <c r="E128" s="8">
        <v>-31282</v>
      </c>
      <c r="G128" s="8">
        <v>-31282</v>
      </c>
      <c r="H128" s="7"/>
      <c r="I128" s="8">
        <v>-10684</v>
      </c>
    </row>
    <row r="129" spans="1:9" ht="21.75">
      <c r="A129" s="138" t="s">
        <v>134</v>
      </c>
      <c r="B129" s="138"/>
      <c r="E129" s="8">
        <v>2299</v>
      </c>
      <c r="G129" s="8">
        <v>2299</v>
      </c>
      <c r="H129" s="7"/>
      <c r="I129" s="8">
        <v>400000</v>
      </c>
    </row>
    <row r="130" spans="1:9" ht="21.75">
      <c r="A130" s="138" t="s">
        <v>167</v>
      </c>
      <c r="B130" s="138"/>
      <c r="E130" s="8">
        <v>-70425</v>
      </c>
      <c r="G130" s="8">
        <v>-70425</v>
      </c>
      <c r="H130" s="7"/>
      <c r="I130" s="8">
        <v>-2240</v>
      </c>
    </row>
    <row r="131" spans="1:9" ht="21.75">
      <c r="A131" s="135" t="s">
        <v>185</v>
      </c>
      <c r="B131" s="135"/>
      <c r="E131" s="141">
        <f>SUM(E121:E130)</f>
        <v>-74114</v>
      </c>
      <c r="G131" s="141">
        <f>SUM(G121:G130)</f>
        <v>-74142</v>
      </c>
      <c r="H131" s="7"/>
      <c r="I131" s="141">
        <f>SUM(I121:I130)</f>
        <v>182708</v>
      </c>
    </row>
    <row r="132" spans="1:9" ht="21.75">
      <c r="A132" s="135" t="s">
        <v>175</v>
      </c>
      <c r="B132" s="135"/>
      <c r="E132" s="8">
        <f>SUM(E101,E119,E131)</f>
        <v>-9713</v>
      </c>
      <c r="G132" s="8">
        <f>SUM(G101,G119,G131)</f>
        <v>-16087</v>
      </c>
      <c r="H132" s="7"/>
      <c r="I132" s="8">
        <f>SUM(I101,I119,I131)</f>
        <v>-6572</v>
      </c>
    </row>
    <row r="133" spans="1:9" ht="21.75">
      <c r="A133" s="138" t="s">
        <v>66</v>
      </c>
      <c r="B133" s="138"/>
      <c r="E133" s="6">
        <v>63558</v>
      </c>
      <c r="G133" s="6">
        <v>63558</v>
      </c>
      <c r="H133" s="7"/>
      <c r="I133" s="6">
        <v>78721</v>
      </c>
    </row>
    <row r="134" spans="1:9" ht="22.5" thickBot="1">
      <c r="A134" s="135" t="s">
        <v>64</v>
      </c>
      <c r="B134" s="135"/>
      <c r="E134" s="142">
        <f>SUM(E132:E133)</f>
        <v>53845</v>
      </c>
      <c r="G134" s="142">
        <f>SUM(G132:G133)</f>
        <v>47471</v>
      </c>
      <c r="H134" s="7"/>
      <c r="I134" s="142">
        <f>SUM(I132:I133)</f>
        <v>72149</v>
      </c>
    </row>
    <row r="135" spans="1:7" ht="22.5" thickTop="1">
      <c r="A135" s="138"/>
      <c r="B135" s="138"/>
      <c r="E135" s="8"/>
      <c r="G135" s="3"/>
    </row>
    <row r="136" spans="1:5" ht="21.75">
      <c r="A136" s="11" t="s">
        <v>22</v>
      </c>
      <c r="C136" s="136"/>
      <c r="D136" s="137"/>
      <c r="E136" s="136"/>
    </row>
    <row r="137" spans="3:5" ht="21.75">
      <c r="C137" s="102"/>
      <c r="D137" s="116"/>
      <c r="E137" s="102"/>
    </row>
  </sheetData>
  <sheetProtection/>
  <mergeCells count="4">
    <mergeCell ref="G109:I109"/>
    <mergeCell ref="G6:I6"/>
    <mergeCell ref="G39:I39"/>
    <mergeCell ref="G72:I72"/>
  </mergeCells>
  <printOptions/>
  <pageMargins left="0.866141732283465" right="0.354330708661417" top="0.78740157480315" bottom="0" header="0.196850393700787" footer="0.196850393700787"/>
  <pageSetup fitToHeight="0" horizontalDpi="600" verticalDpi="600" orientation="portrait" paperSize="9" scale="90" r:id="rId2"/>
  <rowBreaks count="3" manualBreakCount="3">
    <brk id="33" max="8" man="1"/>
    <brk id="66" max="255" man="1"/>
    <brk id="10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Normal="85" zoomScaleSheetLayoutView="100" zoomScalePageLayoutView="0" workbookViewId="0" topLeftCell="A1">
      <selection activeCell="A13" sqref="A13:A14"/>
    </sheetView>
  </sheetViews>
  <sheetFormatPr defaultColWidth="9.140625" defaultRowHeight="21.75"/>
  <cols>
    <col min="1" max="1" width="43.7109375" style="11" customWidth="1"/>
    <col min="2" max="2" width="1.8515625" style="11" customWidth="1"/>
    <col min="3" max="3" width="15.7109375" style="12" customWidth="1"/>
    <col min="4" max="4" width="0.85546875" style="13" customWidth="1"/>
    <col min="5" max="5" width="15.7109375" style="12" customWidth="1"/>
    <col min="6" max="6" width="0.85546875" style="12" customWidth="1"/>
    <col min="7" max="7" width="15.7109375" style="12" customWidth="1"/>
    <col min="8" max="8" width="0.85546875" style="13" customWidth="1"/>
    <col min="9" max="9" width="15.7109375" style="12" customWidth="1"/>
    <col min="10" max="10" width="0.85546875" style="13" customWidth="1"/>
    <col min="11" max="11" width="15.7109375" style="13" customWidth="1"/>
    <col min="12" max="12" width="0.85546875" style="13" customWidth="1"/>
    <col min="13" max="13" width="15.7109375" style="11" customWidth="1"/>
    <col min="14" max="14" width="0.2890625" style="11" customWidth="1"/>
    <col min="15" max="15" width="9.140625" style="11" customWidth="1"/>
    <col min="16" max="16" width="12.00390625" style="11" bestFit="1" customWidth="1"/>
    <col min="17" max="16384" width="9.140625" style="11" customWidth="1"/>
  </cols>
  <sheetData>
    <row r="1" ht="21.75">
      <c r="M1" s="1" t="s">
        <v>62</v>
      </c>
    </row>
    <row r="2" spans="1:12" ht="21.75">
      <c r="A2" s="14" t="s">
        <v>160</v>
      </c>
      <c r="B2" s="14"/>
      <c r="C2" s="15"/>
      <c r="D2" s="16"/>
      <c r="E2" s="15"/>
      <c r="F2" s="15"/>
      <c r="G2" s="15"/>
      <c r="H2" s="16"/>
      <c r="I2" s="15"/>
      <c r="J2" s="16"/>
      <c r="K2" s="16"/>
      <c r="L2" s="16"/>
    </row>
    <row r="3" spans="1:14" ht="21.7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7"/>
      <c r="K3" s="14"/>
      <c r="L3" s="17"/>
      <c r="N3" s="18"/>
    </row>
    <row r="4" spans="1:14" ht="21.75">
      <c r="A4" s="2" t="s">
        <v>155</v>
      </c>
      <c r="B4" s="19"/>
      <c r="C4" s="19"/>
      <c r="D4" s="19"/>
      <c r="E4" s="19"/>
      <c r="F4" s="19"/>
      <c r="G4" s="19"/>
      <c r="H4" s="19"/>
      <c r="I4" s="19"/>
      <c r="J4" s="20"/>
      <c r="K4" s="19"/>
      <c r="L4" s="20"/>
      <c r="N4" s="18"/>
    </row>
    <row r="5" spans="1:14" ht="21.75">
      <c r="A5" s="21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 t="s">
        <v>61</v>
      </c>
      <c r="N5" s="21"/>
    </row>
    <row r="6" spans="1:14" ht="21.75">
      <c r="A6" s="21"/>
      <c r="B6" s="21"/>
      <c r="C6" s="150" t="s">
        <v>144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21"/>
    </row>
    <row r="7" spans="3:14" ht="21.75">
      <c r="C7" s="23" t="s">
        <v>137</v>
      </c>
      <c r="D7" s="25"/>
      <c r="E7" s="35"/>
      <c r="F7" s="35"/>
      <c r="G7" s="147" t="s">
        <v>129</v>
      </c>
      <c r="H7" s="25"/>
      <c r="I7" s="149" t="s">
        <v>21</v>
      </c>
      <c r="J7" s="149"/>
      <c r="K7" s="149"/>
      <c r="L7" s="25"/>
      <c r="M7" s="23"/>
      <c r="N7" s="13"/>
    </row>
    <row r="8" spans="3:14" ht="21.75" customHeight="1">
      <c r="C8" s="23" t="s">
        <v>84</v>
      </c>
      <c r="D8" s="25"/>
      <c r="E8" s="23" t="s">
        <v>70</v>
      </c>
      <c r="F8" s="23"/>
      <c r="G8" s="147"/>
      <c r="H8" s="25"/>
      <c r="I8" s="23" t="s">
        <v>36</v>
      </c>
      <c r="J8" s="25"/>
      <c r="K8" s="23"/>
      <c r="L8" s="25"/>
      <c r="M8" s="39" t="s">
        <v>10</v>
      </c>
      <c r="N8" s="13"/>
    </row>
    <row r="9" spans="3:14" ht="21.75">
      <c r="C9" s="24" t="s">
        <v>83</v>
      </c>
      <c r="D9" s="25"/>
      <c r="E9" s="24" t="s">
        <v>71</v>
      </c>
      <c r="F9" s="25"/>
      <c r="G9" s="148"/>
      <c r="H9" s="25"/>
      <c r="I9" s="24" t="s">
        <v>37</v>
      </c>
      <c r="J9" s="25"/>
      <c r="K9" s="24" t="s">
        <v>33</v>
      </c>
      <c r="L9" s="36"/>
      <c r="M9" s="38" t="s">
        <v>18</v>
      </c>
      <c r="N9" s="13"/>
    </row>
    <row r="10" spans="3:14" ht="21.75">
      <c r="C10" s="25"/>
      <c r="E10" s="25"/>
      <c r="F10" s="25"/>
      <c r="G10" s="25"/>
      <c r="I10" s="25"/>
      <c r="J10" s="25"/>
      <c r="L10" s="26"/>
      <c r="M10" s="25"/>
      <c r="N10" s="13"/>
    </row>
    <row r="11" spans="1:16" ht="21.75">
      <c r="A11" s="27" t="s">
        <v>139</v>
      </c>
      <c r="C11" s="10">
        <v>220076</v>
      </c>
      <c r="D11" s="10"/>
      <c r="E11" s="10">
        <v>71331</v>
      </c>
      <c r="F11" s="10"/>
      <c r="G11" s="10">
        <v>399617</v>
      </c>
      <c r="H11" s="10"/>
      <c r="I11" s="10">
        <v>24121</v>
      </c>
      <c r="J11" s="4"/>
      <c r="K11" s="10">
        <v>303611</v>
      </c>
      <c r="L11" s="10"/>
      <c r="M11" s="10">
        <f>SUM(C11:K11)</f>
        <v>1018756</v>
      </c>
      <c r="N11" s="13"/>
      <c r="P11" s="34"/>
    </row>
    <row r="12" spans="1:14" ht="21.75">
      <c r="A12" s="11" t="s">
        <v>72</v>
      </c>
      <c r="B12" s="28"/>
      <c r="C12" s="143">
        <v>0</v>
      </c>
      <c r="D12" s="10"/>
      <c r="E12" s="143">
        <v>0</v>
      </c>
      <c r="F12" s="10"/>
      <c r="G12" s="143">
        <v>0</v>
      </c>
      <c r="H12" s="10"/>
      <c r="I12" s="143">
        <v>0</v>
      </c>
      <c r="J12" s="4"/>
      <c r="K12" s="143">
        <f>'PL &amp; CF'!E56</f>
        <v>76363</v>
      </c>
      <c r="L12" s="10"/>
      <c r="M12" s="143">
        <f>SUM(C12:K12)</f>
        <v>76363</v>
      </c>
      <c r="N12" s="29"/>
    </row>
    <row r="13" spans="1:14" ht="21.75">
      <c r="A13" s="11" t="s">
        <v>169</v>
      </c>
      <c r="B13" s="28"/>
      <c r="C13" s="144">
        <v>0</v>
      </c>
      <c r="D13" s="10"/>
      <c r="E13" s="144">
        <v>0</v>
      </c>
      <c r="F13" s="10"/>
      <c r="G13" s="144">
        <v>0</v>
      </c>
      <c r="H13" s="10"/>
      <c r="I13" s="144">
        <v>0</v>
      </c>
      <c r="J13" s="4"/>
      <c r="K13" s="144">
        <v>0</v>
      </c>
      <c r="L13" s="10"/>
      <c r="M13" s="144">
        <f>SUM(C13:K13)</f>
        <v>0</v>
      </c>
      <c r="N13" s="29"/>
    </row>
    <row r="14" spans="1:14" ht="21.75">
      <c r="A14" s="11" t="s">
        <v>63</v>
      </c>
      <c r="B14" s="28"/>
      <c r="C14" s="10">
        <f>SUM(C12:C13)</f>
        <v>0</v>
      </c>
      <c r="D14" s="10"/>
      <c r="E14" s="10">
        <f>SUM(E12:E13)</f>
        <v>0</v>
      </c>
      <c r="F14" s="10"/>
      <c r="G14" s="10">
        <f>SUM(G12:G13)</f>
        <v>0</v>
      </c>
      <c r="H14" s="10"/>
      <c r="I14" s="10">
        <f>SUM(I12:I13)</f>
        <v>0</v>
      </c>
      <c r="J14" s="4"/>
      <c r="K14" s="10">
        <f>SUM(K12:K13)</f>
        <v>76363</v>
      </c>
      <c r="L14" s="10"/>
      <c r="M14" s="10">
        <f>SUM(C14:K14)</f>
        <v>76363</v>
      </c>
      <c r="N14" s="29"/>
    </row>
    <row r="15" spans="1:14" ht="21.75">
      <c r="A15" s="100" t="s">
        <v>133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</row>
    <row r="16" spans="1:14" ht="21.75">
      <c r="A16" s="101" t="s">
        <v>187</v>
      </c>
      <c r="C16" s="10">
        <v>575</v>
      </c>
      <c r="D16" s="10"/>
      <c r="E16" s="10">
        <v>4596</v>
      </c>
      <c r="F16" s="10"/>
      <c r="G16" s="40">
        <v>-2872</v>
      </c>
      <c r="H16" s="10"/>
      <c r="I16" s="10">
        <v>0</v>
      </c>
      <c r="J16" s="4"/>
      <c r="K16" s="10"/>
      <c r="L16" s="10"/>
      <c r="M16" s="10">
        <f>SUM(C16:K16)</f>
        <v>2299</v>
      </c>
      <c r="N16" s="13"/>
    </row>
    <row r="17" spans="1:14" ht="21.75">
      <c r="A17" s="11" t="s">
        <v>164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0</v>
      </c>
      <c r="J17" s="4"/>
      <c r="K17" s="10">
        <v>-70425</v>
      </c>
      <c r="L17" s="10"/>
      <c r="M17" s="10">
        <f>SUM(C17:K17)</f>
        <v>-70425</v>
      </c>
      <c r="N17" s="13"/>
    </row>
    <row r="18" spans="1:14" ht="22.5" thickBot="1">
      <c r="A18" s="27" t="s">
        <v>156</v>
      </c>
      <c r="B18" s="27"/>
      <c r="C18" s="31">
        <f>SUM(C11:C17)-C14</f>
        <v>220651</v>
      </c>
      <c r="D18" s="10"/>
      <c r="E18" s="31">
        <f>SUM(E11:E17)-E14</f>
        <v>75927</v>
      </c>
      <c r="F18" s="10"/>
      <c r="G18" s="31">
        <f>SUM(G11:G17)-G14</f>
        <v>396745</v>
      </c>
      <c r="H18" s="10"/>
      <c r="I18" s="31">
        <f>SUM(I11:I17)-I14</f>
        <v>24121</v>
      </c>
      <c r="J18" s="4"/>
      <c r="K18" s="31">
        <f>SUM(K11:K17)-K14</f>
        <v>309549</v>
      </c>
      <c r="L18" s="10"/>
      <c r="M18" s="31">
        <f>SUM(M11:M17)-M14</f>
        <v>1026993</v>
      </c>
      <c r="N18" s="29"/>
    </row>
    <row r="19" spans="3:14" ht="22.5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</row>
    <row r="20" spans="1:14" ht="21.75">
      <c r="A20" s="11" t="s">
        <v>22</v>
      </c>
      <c r="I20" s="13"/>
      <c r="K20" s="12"/>
      <c r="M20" s="12"/>
      <c r="N20" s="13"/>
    </row>
    <row r="21" ht="21.75">
      <c r="C21" s="32"/>
    </row>
    <row r="23" ht="21.75">
      <c r="M23" s="3"/>
    </row>
  </sheetData>
  <sheetProtection/>
  <mergeCells count="3">
    <mergeCell ref="G7:G9"/>
    <mergeCell ref="I7:K7"/>
    <mergeCell ref="C6:M6"/>
  </mergeCells>
  <printOptions horizontalCentered="1"/>
  <pageMargins left="0.905511811023622" right="0.78740157480315" top="0.708661417322835" bottom="0.196850393700787" header="0.31496062992126" footer="0.31496062992126"/>
  <pageSetup fitToHeight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Normal="145" zoomScaleSheetLayoutView="100" zoomScalePageLayoutView="0" workbookViewId="0" topLeftCell="A13">
      <selection activeCell="A20" sqref="A20"/>
    </sheetView>
  </sheetViews>
  <sheetFormatPr defaultColWidth="9.140625" defaultRowHeight="21.75"/>
  <cols>
    <col min="1" max="1" width="48.28125" style="11" customWidth="1"/>
    <col min="2" max="2" width="1.8515625" style="11" customWidth="1"/>
    <col min="3" max="3" width="17.57421875" style="12" customWidth="1"/>
    <col min="4" max="4" width="1.8515625" style="13" customWidth="1"/>
    <col min="5" max="5" width="17.57421875" style="12" customWidth="1"/>
    <col min="6" max="6" width="1.8515625" style="12" customWidth="1"/>
    <col min="7" max="7" width="17.57421875" style="12" customWidth="1"/>
    <col min="8" max="8" width="1.8515625" style="13" customWidth="1"/>
    <col min="9" max="9" width="17.57421875" style="12" customWidth="1"/>
    <col min="10" max="10" width="1.57421875" style="13" customWidth="1"/>
    <col min="11" max="11" width="17.57421875" style="13" customWidth="1"/>
    <col min="12" max="12" width="1.8515625" style="13" customWidth="1"/>
    <col min="13" max="13" width="17.57421875" style="11" customWidth="1"/>
    <col min="14" max="14" width="0.2890625" style="11" customWidth="1"/>
    <col min="15" max="15" width="9.140625" style="11" customWidth="1"/>
    <col min="16" max="16" width="12.00390625" style="11" bestFit="1" customWidth="1"/>
    <col min="17" max="16384" width="9.140625" style="11" customWidth="1"/>
  </cols>
  <sheetData>
    <row r="1" ht="21.75">
      <c r="M1" s="1" t="s">
        <v>62</v>
      </c>
    </row>
    <row r="2" spans="1:12" ht="21.75">
      <c r="A2" s="14" t="s">
        <v>160</v>
      </c>
      <c r="B2" s="14"/>
      <c r="C2" s="15"/>
      <c r="D2" s="16"/>
      <c r="E2" s="15"/>
      <c r="F2" s="15"/>
      <c r="G2" s="15"/>
      <c r="H2" s="16"/>
      <c r="I2" s="15"/>
      <c r="J2" s="16"/>
      <c r="K2" s="16"/>
      <c r="L2" s="16"/>
    </row>
    <row r="3" spans="1:14" ht="21.75">
      <c r="A3" s="14" t="s">
        <v>180</v>
      </c>
      <c r="B3" s="14"/>
      <c r="C3" s="14"/>
      <c r="D3" s="14"/>
      <c r="E3" s="14"/>
      <c r="F3" s="14"/>
      <c r="G3" s="14"/>
      <c r="H3" s="14"/>
      <c r="I3" s="14"/>
      <c r="J3" s="17"/>
      <c r="K3" s="14"/>
      <c r="L3" s="17"/>
      <c r="N3" s="18"/>
    </row>
    <row r="4" spans="1:14" ht="21.75">
      <c r="A4" s="2" t="s">
        <v>155</v>
      </c>
      <c r="B4" s="19"/>
      <c r="C4" s="19"/>
      <c r="D4" s="19"/>
      <c r="E4" s="19"/>
      <c r="F4" s="19"/>
      <c r="G4" s="19"/>
      <c r="H4" s="19"/>
      <c r="I4" s="19"/>
      <c r="J4" s="20"/>
      <c r="K4" s="19"/>
      <c r="L4" s="20"/>
      <c r="N4" s="18"/>
    </row>
    <row r="5" spans="1:14" ht="21.75">
      <c r="A5" s="21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 t="s">
        <v>61</v>
      </c>
      <c r="N5" s="21"/>
    </row>
    <row r="6" spans="1:14" ht="21.75">
      <c r="A6" s="21"/>
      <c r="B6" s="21"/>
      <c r="C6" s="150" t="s">
        <v>145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21"/>
    </row>
    <row r="7" spans="3:14" ht="21.75">
      <c r="C7" s="23" t="s">
        <v>137</v>
      </c>
      <c r="D7" s="25"/>
      <c r="E7" s="35"/>
      <c r="F7" s="35"/>
      <c r="G7" s="147" t="s">
        <v>129</v>
      </c>
      <c r="H7" s="25"/>
      <c r="I7" s="149" t="s">
        <v>21</v>
      </c>
      <c r="J7" s="149"/>
      <c r="K7" s="149"/>
      <c r="L7" s="25"/>
      <c r="M7" s="23"/>
      <c r="N7" s="13"/>
    </row>
    <row r="8" spans="3:14" ht="21.75" customHeight="1">
      <c r="C8" s="23" t="s">
        <v>84</v>
      </c>
      <c r="D8" s="25"/>
      <c r="E8" s="23" t="s">
        <v>70</v>
      </c>
      <c r="F8" s="23"/>
      <c r="G8" s="147"/>
      <c r="H8" s="25"/>
      <c r="I8" s="23" t="s">
        <v>36</v>
      </c>
      <c r="J8" s="25"/>
      <c r="K8" s="23"/>
      <c r="L8" s="25"/>
      <c r="M8" s="35"/>
      <c r="N8" s="13"/>
    </row>
    <row r="9" spans="3:14" ht="21.75">
      <c r="C9" s="24" t="s">
        <v>83</v>
      </c>
      <c r="D9" s="25"/>
      <c r="E9" s="24" t="s">
        <v>71</v>
      </c>
      <c r="F9" s="25"/>
      <c r="G9" s="148"/>
      <c r="H9" s="25"/>
      <c r="I9" s="24" t="s">
        <v>37</v>
      </c>
      <c r="J9" s="25"/>
      <c r="K9" s="24" t="s">
        <v>33</v>
      </c>
      <c r="L9" s="36"/>
      <c r="M9" s="24" t="s">
        <v>10</v>
      </c>
      <c r="N9" s="13"/>
    </row>
    <row r="10" spans="3:14" ht="21.75">
      <c r="C10" s="25"/>
      <c r="E10" s="25"/>
      <c r="F10" s="25"/>
      <c r="G10" s="25"/>
      <c r="I10" s="25"/>
      <c r="J10" s="25"/>
      <c r="L10" s="26"/>
      <c r="M10" s="25"/>
      <c r="N10" s="13"/>
    </row>
    <row r="11" spans="1:14" ht="21.75">
      <c r="A11" s="27" t="s">
        <v>105</v>
      </c>
      <c r="C11" s="10">
        <v>200000</v>
      </c>
      <c r="D11" s="10"/>
      <c r="E11" s="10">
        <v>70718</v>
      </c>
      <c r="F11" s="10"/>
      <c r="G11" s="10">
        <v>0</v>
      </c>
      <c r="H11" s="10"/>
      <c r="I11" s="10">
        <v>16846</v>
      </c>
      <c r="J11" s="10"/>
      <c r="K11" s="10">
        <v>188212</v>
      </c>
      <c r="L11" s="10"/>
      <c r="M11" s="10">
        <f>SUM(C11:K11)</f>
        <v>475776</v>
      </c>
      <c r="N11" s="13"/>
    </row>
    <row r="12" spans="1:16" ht="21.75">
      <c r="A12" s="11" t="s">
        <v>72</v>
      </c>
      <c r="B12" s="28"/>
      <c r="C12" s="143">
        <v>0</v>
      </c>
      <c r="D12" s="10"/>
      <c r="E12" s="143">
        <v>0</v>
      </c>
      <c r="F12" s="10"/>
      <c r="G12" s="143">
        <v>0</v>
      </c>
      <c r="H12" s="10"/>
      <c r="I12" s="143">
        <v>0</v>
      </c>
      <c r="J12" s="10"/>
      <c r="K12" s="143">
        <v>71030</v>
      </c>
      <c r="L12" s="10"/>
      <c r="M12" s="143">
        <f>SUM(C12:K12)</f>
        <v>71030</v>
      </c>
      <c r="N12" s="29"/>
      <c r="P12" s="30"/>
    </row>
    <row r="13" spans="1:16" ht="21.75">
      <c r="A13" s="11" t="s">
        <v>169</v>
      </c>
      <c r="B13" s="28"/>
      <c r="C13" s="144">
        <v>0</v>
      </c>
      <c r="D13" s="10"/>
      <c r="E13" s="144">
        <v>0</v>
      </c>
      <c r="F13" s="10"/>
      <c r="G13" s="144">
        <v>0</v>
      </c>
      <c r="H13" s="10"/>
      <c r="I13" s="144">
        <v>0</v>
      </c>
      <c r="J13" s="10"/>
      <c r="K13" s="144">
        <v>0</v>
      </c>
      <c r="L13" s="10"/>
      <c r="M13" s="144">
        <f>SUM(C13:K13)</f>
        <v>0</v>
      </c>
      <c r="N13" s="29"/>
      <c r="P13" s="30"/>
    </row>
    <row r="14" spans="1:16" ht="21.75">
      <c r="A14" s="11" t="s">
        <v>63</v>
      </c>
      <c r="B14" s="28"/>
      <c r="C14" s="10">
        <f>SUM(C12:C13)</f>
        <v>0</v>
      </c>
      <c r="D14" s="10"/>
      <c r="E14" s="10">
        <f>SUM(E12:E13)</f>
        <v>0</v>
      </c>
      <c r="F14" s="10"/>
      <c r="G14" s="10">
        <f>SUM(G12:G13)</f>
        <v>0</v>
      </c>
      <c r="H14" s="10"/>
      <c r="I14" s="10">
        <f>SUM(I12:I13)</f>
        <v>0</v>
      </c>
      <c r="J14" s="10"/>
      <c r="K14" s="10">
        <f>SUM(K12:K13)</f>
        <v>71030</v>
      </c>
      <c r="L14" s="10"/>
      <c r="M14" s="10">
        <f>SUM(M12:M13)</f>
        <v>71030</v>
      </c>
      <c r="N14" s="29"/>
      <c r="P14" s="30"/>
    </row>
    <row r="15" spans="1:14" ht="21.75">
      <c r="A15" s="11" t="s">
        <v>163</v>
      </c>
      <c r="C15" s="10">
        <v>0</v>
      </c>
      <c r="D15" s="10"/>
      <c r="E15" s="10">
        <v>0</v>
      </c>
      <c r="F15" s="10"/>
      <c r="G15" s="10">
        <v>400000</v>
      </c>
      <c r="H15" s="10"/>
      <c r="I15" s="10">
        <v>0</v>
      </c>
      <c r="J15" s="10"/>
      <c r="K15" s="10">
        <v>0</v>
      </c>
      <c r="L15" s="10"/>
      <c r="M15" s="10">
        <f>SUM(C15:K15)</f>
        <v>400000</v>
      </c>
      <c r="N15" s="13"/>
    </row>
    <row r="16" spans="1:14" ht="21.75">
      <c r="A16" s="11" t="s">
        <v>164</v>
      </c>
      <c r="C16" s="10">
        <v>20000</v>
      </c>
      <c r="D16" s="10"/>
      <c r="E16" s="10">
        <v>0</v>
      </c>
      <c r="F16" s="10"/>
      <c r="G16" s="10">
        <v>0</v>
      </c>
      <c r="H16" s="10"/>
      <c r="I16" s="10">
        <v>0</v>
      </c>
      <c r="J16" s="10"/>
      <c r="K16" s="10">
        <v>-22240</v>
      </c>
      <c r="L16" s="10"/>
      <c r="M16" s="10">
        <f>SUM(C16:K16)</f>
        <v>-2240</v>
      </c>
      <c r="N16" s="13"/>
    </row>
    <row r="17" spans="1:16" ht="22.5" thickBot="1">
      <c r="A17" s="27" t="s">
        <v>157</v>
      </c>
      <c r="B17" s="27"/>
      <c r="C17" s="31">
        <f>SUM(C11:C16)-C14</f>
        <v>220000</v>
      </c>
      <c r="D17" s="10"/>
      <c r="E17" s="31">
        <f>SUM(E11:E16)-E14</f>
        <v>70718</v>
      </c>
      <c r="F17" s="10"/>
      <c r="G17" s="31">
        <f>SUM(G11:G16)-G14</f>
        <v>400000</v>
      </c>
      <c r="H17" s="10"/>
      <c r="I17" s="31">
        <f>SUM(I11:I16)-I14</f>
        <v>16846</v>
      </c>
      <c r="J17" s="4"/>
      <c r="K17" s="31">
        <f>SUM(K11:K16)-K14</f>
        <v>237002</v>
      </c>
      <c r="L17" s="10"/>
      <c r="M17" s="31">
        <f>SUM(M11:M16)-M14</f>
        <v>944566</v>
      </c>
      <c r="N17" s="29"/>
      <c r="P17" s="32"/>
    </row>
    <row r="18" spans="3:14" ht="15" customHeight="1" thickTop="1">
      <c r="C18" s="10"/>
      <c r="D18" s="4"/>
      <c r="E18" s="10"/>
      <c r="F18" s="10"/>
      <c r="G18" s="10"/>
      <c r="H18" s="4"/>
      <c r="I18" s="10"/>
      <c r="J18" s="10"/>
      <c r="K18" s="4"/>
      <c r="L18" s="33"/>
      <c r="M18" s="10"/>
      <c r="N18" s="13"/>
    </row>
    <row r="19" spans="1:16" ht="21.75">
      <c r="A19" s="27" t="s">
        <v>139</v>
      </c>
      <c r="C19" s="10">
        <v>220076</v>
      </c>
      <c r="D19" s="10"/>
      <c r="E19" s="10">
        <v>71331</v>
      </c>
      <c r="F19" s="10"/>
      <c r="G19" s="10">
        <v>399617</v>
      </c>
      <c r="H19" s="10"/>
      <c r="I19" s="10">
        <v>24121</v>
      </c>
      <c r="J19" s="4"/>
      <c r="K19" s="10">
        <v>303611</v>
      </c>
      <c r="L19" s="10"/>
      <c r="M19" s="10">
        <f>SUM(C19:K19)</f>
        <v>1018756</v>
      </c>
      <c r="N19" s="13"/>
      <c r="P19" s="34"/>
    </row>
    <row r="20" spans="1:14" ht="21.75">
      <c r="A20" s="11" t="s">
        <v>72</v>
      </c>
      <c r="B20" s="28"/>
      <c r="C20" s="143">
        <v>0</v>
      </c>
      <c r="D20" s="10"/>
      <c r="E20" s="143">
        <v>0</v>
      </c>
      <c r="F20" s="10"/>
      <c r="G20" s="143">
        <v>0</v>
      </c>
      <c r="H20" s="10"/>
      <c r="I20" s="143">
        <v>0</v>
      </c>
      <c r="J20" s="4"/>
      <c r="K20" s="143">
        <f>'PL &amp; CF'!G56</f>
        <v>75291</v>
      </c>
      <c r="L20" s="10"/>
      <c r="M20" s="143">
        <f>SUM(C20:K20)</f>
        <v>75291</v>
      </c>
      <c r="N20" s="29"/>
    </row>
    <row r="21" spans="1:16" ht="21.75">
      <c r="A21" s="11" t="s">
        <v>169</v>
      </c>
      <c r="B21" s="28"/>
      <c r="C21" s="144">
        <v>0</v>
      </c>
      <c r="D21" s="10"/>
      <c r="E21" s="144">
        <v>0</v>
      </c>
      <c r="F21" s="10"/>
      <c r="G21" s="144">
        <v>0</v>
      </c>
      <c r="H21" s="10"/>
      <c r="I21" s="144">
        <v>0</v>
      </c>
      <c r="J21" s="10"/>
      <c r="K21" s="144">
        <v>0</v>
      </c>
      <c r="L21" s="10"/>
      <c r="M21" s="144">
        <f>SUM(C21:K21)</f>
        <v>0</v>
      </c>
      <c r="N21" s="29"/>
      <c r="P21" s="30"/>
    </row>
    <row r="22" spans="1:16" ht="21.75">
      <c r="A22" s="11" t="s">
        <v>63</v>
      </c>
      <c r="B22" s="28"/>
      <c r="C22" s="10">
        <f>SUM(C20:C21)</f>
        <v>0</v>
      </c>
      <c r="D22" s="10"/>
      <c r="E22" s="10">
        <f>SUM(E20:E21)</f>
        <v>0</v>
      </c>
      <c r="F22" s="10"/>
      <c r="G22" s="10">
        <f>SUM(G20:G21)</f>
        <v>0</v>
      </c>
      <c r="H22" s="10"/>
      <c r="I22" s="10">
        <f>SUM(I20:I21)</f>
        <v>0</v>
      </c>
      <c r="J22" s="10"/>
      <c r="K22" s="10">
        <f>SUM(K20:K21)</f>
        <v>75291</v>
      </c>
      <c r="L22" s="10"/>
      <c r="M22" s="10">
        <f>SUM(M20:M21)</f>
        <v>75291</v>
      </c>
      <c r="N22" s="29"/>
      <c r="P22" s="30"/>
    </row>
    <row r="23" spans="1:14" ht="21.75">
      <c r="A23" s="100" t="s">
        <v>133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3"/>
    </row>
    <row r="24" spans="1:14" ht="21.75">
      <c r="A24" s="101" t="s">
        <v>187</v>
      </c>
      <c r="C24" s="10">
        <v>575</v>
      </c>
      <c r="D24" s="10"/>
      <c r="E24" s="10">
        <v>4596</v>
      </c>
      <c r="F24" s="10"/>
      <c r="G24" s="40">
        <v>-2872</v>
      </c>
      <c r="H24" s="10"/>
      <c r="I24" s="10">
        <v>0</v>
      </c>
      <c r="J24" s="4"/>
      <c r="K24" s="10">
        <v>0</v>
      </c>
      <c r="L24" s="10"/>
      <c r="M24" s="10">
        <f>SUM(C24:K24)</f>
        <v>2299</v>
      </c>
      <c r="N24" s="13"/>
    </row>
    <row r="25" spans="1:14" ht="21.75">
      <c r="A25" s="11" t="s">
        <v>164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v>0</v>
      </c>
      <c r="J25" s="4"/>
      <c r="K25" s="10">
        <v>-70425</v>
      </c>
      <c r="L25" s="10"/>
      <c r="M25" s="10">
        <f>SUM(C25:K25)</f>
        <v>-70425</v>
      </c>
      <c r="N25" s="13"/>
    </row>
    <row r="26" spans="1:14" ht="22.5" thickBot="1">
      <c r="A26" s="27" t="s">
        <v>156</v>
      </c>
      <c r="B26" s="27"/>
      <c r="C26" s="31">
        <f>SUM(C19:C25)-C22</f>
        <v>220651</v>
      </c>
      <c r="D26" s="10"/>
      <c r="E26" s="31">
        <f>SUM(E19:E25)-E22</f>
        <v>75927</v>
      </c>
      <c r="F26" s="10"/>
      <c r="G26" s="31">
        <f>SUM(G19:G25)-G22</f>
        <v>396745</v>
      </c>
      <c r="H26" s="10"/>
      <c r="I26" s="31">
        <f>SUM(I19:I25)-I22</f>
        <v>24121</v>
      </c>
      <c r="J26" s="4"/>
      <c r="K26" s="31">
        <f>SUM(K19:K25)-K22</f>
        <v>308477</v>
      </c>
      <c r="L26" s="10"/>
      <c r="M26" s="31">
        <f>SUM(M19:M25)-M22</f>
        <v>1025921</v>
      </c>
      <c r="N26" s="29"/>
    </row>
    <row r="27" spans="3:14" ht="15" customHeight="1" thickTop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/>
    </row>
    <row r="28" spans="1:14" ht="21.75">
      <c r="A28" s="11" t="s">
        <v>22</v>
      </c>
      <c r="I28" s="13"/>
      <c r="K28" s="12"/>
      <c r="M28" s="12"/>
      <c r="N28" s="13"/>
    </row>
    <row r="29" ht="21.75">
      <c r="C29" s="32"/>
    </row>
    <row r="31" ht="21.75">
      <c r="M31" s="3"/>
    </row>
  </sheetData>
  <sheetProtection/>
  <mergeCells count="3">
    <mergeCell ref="I7:K7"/>
    <mergeCell ref="G7:G9"/>
    <mergeCell ref="C6:M6"/>
  </mergeCells>
  <printOptions/>
  <pageMargins left="0.78740157480315" right="0.118110236220472" top="0.72" bottom="0.25" header="0.196850393700787" footer="0.196850393700787"/>
  <pageSetup firstPageNumber="2" useFirstPageNumber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orathai</cp:lastModifiedBy>
  <cp:lastPrinted>2018-08-09T07:28:12Z</cp:lastPrinted>
  <dcterms:created xsi:type="dcterms:W3CDTF">1999-07-14T02:33:10Z</dcterms:created>
  <dcterms:modified xsi:type="dcterms:W3CDTF">2018-08-09T10:27:11Z</dcterms:modified>
  <cp:category/>
  <cp:version/>
  <cp:contentType/>
  <cp:contentStatus/>
</cp:coreProperties>
</file>