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firstSheet="2" activeTab="6"/>
  </bookViews>
  <sheets>
    <sheet name="Recovered_Sheet1" sheetId="1" state="veryHidden" r:id="rId1"/>
    <sheet name="Recovered_Sheet2" sheetId="2" state="veryHidden" r:id="rId2"/>
    <sheet name="BS" sheetId="3" r:id="rId3"/>
    <sheet name="PL" sheetId="4" r:id="rId4"/>
    <sheet name="SE-Conso" sheetId="5" r:id="rId5"/>
    <sheet name="SE-Separate" sheetId="6" r:id="rId6"/>
    <sheet name="CF" sheetId="7" r:id="rId7"/>
  </sheets>
  <definedNames>
    <definedName name="\a" localSheetId="2">'BS'!#REF!</definedName>
    <definedName name="\a">#REF!</definedName>
    <definedName name="\c" localSheetId="2">'BS'!#REF!</definedName>
    <definedName name="\c">#REF!</definedName>
    <definedName name="\d" localSheetId="2">'BS'!#REF!</definedName>
    <definedName name="\d">#REF!</definedName>
    <definedName name="_Regression_Int" localSheetId="2" hidden="1">1</definedName>
    <definedName name="_xlnm.Print_Area" localSheetId="2">'BS'!$A$1:$L$90</definedName>
    <definedName name="_xlnm.Print_Area" localSheetId="6">'CF'!$A$1:$K$74</definedName>
    <definedName name="_xlnm.Print_Area" localSheetId="3">'PL'!$A$1:$K$39</definedName>
    <definedName name="_xlnm.Print_Area" localSheetId="4">'SE-Conso'!$A$1:$M$29</definedName>
    <definedName name="Print_Area_MI" localSheetId="2">'BS'!#REF!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<sst xmlns="http://schemas.openxmlformats.org/spreadsheetml/2006/main" count="297" uniqueCount="188">
  <si>
    <t>Other current liabilities</t>
  </si>
  <si>
    <t xml:space="preserve">Share capital </t>
  </si>
  <si>
    <t>Retained earnings</t>
  </si>
  <si>
    <t>Unappropriated</t>
  </si>
  <si>
    <t>The accompanying notes are an integral part of the financial statements.</t>
  </si>
  <si>
    <t>Note</t>
  </si>
  <si>
    <t xml:space="preserve">Other current assets </t>
  </si>
  <si>
    <t>Assets</t>
  </si>
  <si>
    <t>Current assets</t>
  </si>
  <si>
    <t>Total current assets</t>
  </si>
  <si>
    <t>Non-current assets</t>
  </si>
  <si>
    <t>Total non-current assets</t>
  </si>
  <si>
    <t>Total assets</t>
  </si>
  <si>
    <t>Liabilities and shareholders' equity</t>
  </si>
  <si>
    <t>Current liabilities</t>
  </si>
  <si>
    <t>Total current liabilities</t>
  </si>
  <si>
    <t>Total liabilities</t>
  </si>
  <si>
    <t>Liabilities and shareholders' equity (continued)</t>
  </si>
  <si>
    <t>Shareholders' equity</t>
  </si>
  <si>
    <t>Total shareholders' equity</t>
  </si>
  <si>
    <t>Total liabilities and shareholders' equity</t>
  </si>
  <si>
    <t>Revenues</t>
  </si>
  <si>
    <t>Total revenues</t>
  </si>
  <si>
    <t xml:space="preserve">Expenses </t>
  </si>
  <si>
    <t xml:space="preserve">Total expenses </t>
  </si>
  <si>
    <t>Cash and cash equivalents</t>
  </si>
  <si>
    <t>Total non-current liabilities</t>
  </si>
  <si>
    <t>Administrative expenses</t>
  </si>
  <si>
    <t>Directors</t>
  </si>
  <si>
    <t>Appropriated -</t>
  </si>
  <si>
    <t>Current portion of financial lease receivables</t>
  </si>
  <si>
    <t xml:space="preserve">Restricted bank deposits </t>
  </si>
  <si>
    <t>Trade and other payables</t>
  </si>
  <si>
    <t>Equipment</t>
  </si>
  <si>
    <t xml:space="preserve">Intangible assets </t>
  </si>
  <si>
    <t>Current portion of factoring receivables</t>
  </si>
  <si>
    <t xml:space="preserve">   operating assets and liabilities</t>
  </si>
  <si>
    <t>Operating assets (increase) decrease</t>
  </si>
  <si>
    <t xml:space="preserve">   Trade and other receivables</t>
  </si>
  <si>
    <t xml:space="preserve">   Factoring receivables</t>
  </si>
  <si>
    <t xml:space="preserve">   Other current assets</t>
  </si>
  <si>
    <t xml:space="preserve">   Trade and other payables</t>
  </si>
  <si>
    <t xml:space="preserve">   Other current liabilities</t>
  </si>
  <si>
    <t>Cash flows from financing activities</t>
  </si>
  <si>
    <t>Profit or loss:</t>
  </si>
  <si>
    <t xml:space="preserve">   Loan receivables</t>
  </si>
  <si>
    <t>(Unaudited</t>
  </si>
  <si>
    <t>(Audited)</t>
  </si>
  <si>
    <t>but reviewed)</t>
  </si>
  <si>
    <t>(Unit: Thousand Baht)</t>
  </si>
  <si>
    <t>(Unaudited but reviewed)</t>
  </si>
  <si>
    <t>Total comprehensive income for the period</t>
  </si>
  <si>
    <t>Cash and cash equivalents at beginning of the period</t>
  </si>
  <si>
    <t xml:space="preserve">Cash and cash equivalents at end of the period </t>
  </si>
  <si>
    <t>Deferred tax assets</t>
  </si>
  <si>
    <t>Income tax payable</t>
  </si>
  <si>
    <t>Non-current liabilities</t>
  </si>
  <si>
    <t>Share premium</t>
  </si>
  <si>
    <t xml:space="preserve">Provision for long-term employee benefits  </t>
  </si>
  <si>
    <t>Current portion of hire-purchase receivables</t>
  </si>
  <si>
    <t>Current portion of loan receivables</t>
  </si>
  <si>
    <t>16</t>
  </si>
  <si>
    <t>Cash paid for purchase of equipment</t>
  </si>
  <si>
    <t xml:space="preserve">   Provision for long-term employee benefits</t>
  </si>
  <si>
    <t>Other comprehensive income for the period:</t>
  </si>
  <si>
    <t xml:space="preserve">Profit from operating activities before change in </t>
  </si>
  <si>
    <t xml:space="preserve">   Appropriated - statutory reserve</t>
  </si>
  <si>
    <t xml:space="preserve">   Unappropriated</t>
  </si>
  <si>
    <t xml:space="preserve">   Depreciation and amortisation</t>
  </si>
  <si>
    <t xml:space="preserve">   Amortisation of deferred interest income under  </t>
  </si>
  <si>
    <t xml:space="preserve">   Hire-purchase receivables</t>
  </si>
  <si>
    <t xml:space="preserve">   Financial lease receivables </t>
  </si>
  <si>
    <t xml:space="preserve">   Finance cost</t>
  </si>
  <si>
    <t>(Unit: Thousand Baht except earnings per share expressed in Baht)</t>
  </si>
  <si>
    <t xml:space="preserve">Current portion of debentures </t>
  </si>
  <si>
    <t xml:space="preserve">   Issued and fully paid-up</t>
  </si>
  <si>
    <t>Properties foreclosed</t>
  </si>
  <si>
    <t>Loan receivables - net of current portion</t>
  </si>
  <si>
    <t>Cash paid for purchase of trading securities</t>
  </si>
  <si>
    <t>Hire-purchase receivables - net of current portion</t>
  </si>
  <si>
    <t>Financial lease receivables - net of current portion</t>
  </si>
  <si>
    <t>Warrants</t>
  </si>
  <si>
    <t>4</t>
  </si>
  <si>
    <t>5</t>
  </si>
  <si>
    <t>18</t>
  </si>
  <si>
    <t xml:space="preserve">      financial lease and hire-purchase agreements</t>
  </si>
  <si>
    <t>Cash flows from operating activities</t>
  </si>
  <si>
    <t>Debentures - net of current portion</t>
  </si>
  <si>
    <t xml:space="preserve">   Registered</t>
  </si>
  <si>
    <t>statutory reserve</t>
  </si>
  <si>
    <t xml:space="preserve">Issued and fully </t>
  </si>
  <si>
    <t>Consolidated financial statements</t>
  </si>
  <si>
    <t>Separate financial statements</t>
  </si>
  <si>
    <t xml:space="preserve">Adjustment to reconcile profit before income tax expenses </t>
  </si>
  <si>
    <t xml:space="preserve">   to net cash provided by (paid from) operating activities</t>
  </si>
  <si>
    <t xml:space="preserve">Total </t>
  </si>
  <si>
    <t xml:space="preserve">shareholders' </t>
  </si>
  <si>
    <t xml:space="preserve">equity </t>
  </si>
  <si>
    <t xml:space="preserve"> share capital</t>
  </si>
  <si>
    <t xml:space="preserve"> paid-up</t>
  </si>
  <si>
    <t>Other comprehensive income for the period</t>
  </si>
  <si>
    <t xml:space="preserve">Factoring receivables - net of current portion </t>
  </si>
  <si>
    <t>Operating liabilities increase (decrease)</t>
  </si>
  <si>
    <t>Cash receipt for sales of trading securities</t>
  </si>
  <si>
    <t>Supplement disclosures of cash flows information</t>
  </si>
  <si>
    <t>Non-cash items</t>
  </si>
  <si>
    <t>Statement of change in shareholders' equity</t>
  </si>
  <si>
    <t>Consolidated financial statement</t>
  </si>
  <si>
    <t>Statement of change in shareholders' equity (continued)</t>
  </si>
  <si>
    <t xml:space="preserve">      (Thousand shares)</t>
  </si>
  <si>
    <t xml:space="preserve">   Weighted average number of ordinary shares</t>
  </si>
  <si>
    <t>3</t>
  </si>
  <si>
    <t>Right-of-use assets</t>
  </si>
  <si>
    <t>Other long-term provisions</t>
  </si>
  <si>
    <t>Interest incomes</t>
  </si>
  <si>
    <t>Fees and service incomes</t>
  </si>
  <si>
    <t>Other incomes</t>
  </si>
  <si>
    <t>Expected credit losses</t>
  </si>
  <si>
    <t>9</t>
  </si>
  <si>
    <t xml:space="preserve">Statement of comprehensive income </t>
  </si>
  <si>
    <t>Cash receipt from short-term loans from financial institutions</t>
  </si>
  <si>
    <t>Other current financial liabilities</t>
  </si>
  <si>
    <t xml:space="preserve">Statements of financial position </t>
  </si>
  <si>
    <t>Lease IT Public Company Limited and its subsidiaries</t>
  </si>
  <si>
    <t>Current portion of lease liabilities</t>
  </si>
  <si>
    <t>Lease liabilities - net of current portion</t>
  </si>
  <si>
    <t>Statements of financial position (continued)</t>
  </si>
  <si>
    <t>Statements of cash flows</t>
  </si>
  <si>
    <t>Statements of cash flows (continued)</t>
  </si>
  <si>
    <t xml:space="preserve">   Gain on sales of trading securities</t>
  </si>
  <si>
    <t xml:space="preserve">   Other current financial liabilities</t>
  </si>
  <si>
    <t>Repayment of lease liabilities</t>
  </si>
  <si>
    <t xml:space="preserve">   Interest income</t>
  </si>
  <si>
    <t xml:space="preserve">   Interest received</t>
  </si>
  <si>
    <t xml:space="preserve">   Interest paid</t>
  </si>
  <si>
    <t xml:space="preserve">   Corporate income tax paid</t>
  </si>
  <si>
    <t>Cash paid for redemption of debentures</t>
  </si>
  <si>
    <t>14</t>
  </si>
  <si>
    <t>Service expenses</t>
  </si>
  <si>
    <t>Investment in subsidiaries</t>
  </si>
  <si>
    <t xml:space="preserve">   Gain on changes in fair value of trading securities</t>
  </si>
  <si>
    <t>6</t>
  </si>
  <si>
    <t xml:space="preserve">   Installment receivables</t>
  </si>
  <si>
    <t>10</t>
  </si>
  <si>
    <t>Installment account receivables</t>
  </si>
  <si>
    <t xml:space="preserve">   Other non-current financial liabilities</t>
  </si>
  <si>
    <t>Repayment of short-term loans from financial institutions</t>
  </si>
  <si>
    <t xml:space="preserve">   Expected credit losses on receivables</t>
  </si>
  <si>
    <t>Trade and other receivables</t>
  </si>
  <si>
    <t>Balance as at 1 January 2022</t>
  </si>
  <si>
    <t>Short-term loans from financial institutions</t>
  </si>
  <si>
    <t>19</t>
  </si>
  <si>
    <t>13</t>
  </si>
  <si>
    <t xml:space="preserve">Finance cost </t>
  </si>
  <si>
    <t>Issuance of ordinary share during the period</t>
  </si>
  <si>
    <t>Loss for the period</t>
  </si>
  <si>
    <t>Cash receipt from exercise of warrants</t>
  </si>
  <si>
    <t>Cash receipt from issuance of ordinary shares</t>
  </si>
  <si>
    <t>Cash flows used in investing activities</t>
  </si>
  <si>
    <t>Cash paid for purchase of intangible asset</t>
  </si>
  <si>
    <t xml:space="preserve">      601,732,935 ordinary shares of Baht 1 each</t>
  </si>
  <si>
    <t xml:space="preserve">      442,931,237 ordinary shares of Baht 1 each</t>
  </si>
  <si>
    <t>Net cash flows from operating activities</t>
  </si>
  <si>
    <t xml:space="preserve">Increase in restricted bank deposits </t>
  </si>
  <si>
    <t>Balance as at 1 January 2023</t>
  </si>
  <si>
    <t>31 December 2022</t>
  </si>
  <si>
    <t xml:space="preserve">Balance as at 1 January 2022 </t>
  </si>
  <si>
    <t>For the three-month period ended 31 March 2023</t>
  </si>
  <si>
    <t>Balance as at 31 March 2022</t>
  </si>
  <si>
    <t>Balance as at 31 March 2023</t>
  </si>
  <si>
    <t>As at 31 March 2023</t>
  </si>
  <si>
    <t>31 March 2023</t>
  </si>
  <si>
    <t xml:space="preserve">   Accounts payable from purchases of intangible assets</t>
  </si>
  <si>
    <t xml:space="preserve">   Accounts payable from purchases of equipment</t>
  </si>
  <si>
    <t>12</t>
  </si>
  <si>
    <t>Issuance of ordinary share during the period (Note 16)</t>
  </si>
  <si>
    <t>Operating loss</t>
  </si>
  <si>
    <t xml:space="preserve">Income tax revenue </t>
  </si>
  <si>
    <t xml:space="preserve">Basic loss per share </t>
  </si>
  <si>
    <t xml:space="preserve">   Loss attributable to equity holders of the Company</t>
  </si>
  <si>
    <t>Diluted loss per share</t>
  </si>
  <si>
    <t xml:space="preserve">   Weighted average number of ordinary shares (Thousand shares)</t>
  </si>
  <si>
    <t>Net cash flows from (used in) investing activities</t>
  </si>
  <si>
    <t>Net cash flows used in financing activities</t>
  </si>
  <si>
    <t>Net increase (decrease) in cash and cash equivalents</t>
  </si>
  <si>
    <t xml:space="preserve">Loss before income tax </t>
  </si>
  <si>
    <t>Loss per share</t>
  </si>
  <si>
    <t xml:space="preserve">  from exercised warrants 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</si>
</sst>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_);\(&quot;฿&quot;#,##0\)"/>
    <numFmt numFmtId="165" formatCode="&quot;฿&quot;#,##0_);[Red]\(&quot;฿&quot;#,##0\)"/>
    <numFmt numFmtId="166" formatCode="&quot;฿&quot;#,##0.00_);\(&quot;฿&quot;#,##0.00\)"/>
    <numFmt numFmtId="167" formatCode="&quot;฿&quot;#,##0.00_);[Red]\(&quot;฿&quot;#,##0.00\)"/>
    <numFmt numFmtId="168" formatCode="_(&quot;฿&quot;* #,##0_);_(&quot;฿&quot;* \(#,##0\);_(&quot;฿&quot;* &quot;-&quot;_);_(@_)"/>
    <numFmt numFmtId="169" formatCode="_(&quot;฿&quot;* #,##0.00_);_(&quot;฿&quot;* \(#,##0.00\);_(&quot;฿&quot;* &quot;-&quot;??_);_(@_)"/>
    <numFmt numFmtId="170" formatCode="&quot;฿&quot;#,##0;\-&quot;฿&quot;#,##0"/>
    <numFmt numFmtId="171" formatCode="&quot;฿&quot;#,##0;[Red]\-&quot;฿&quot;#,##0"/>
    <numFmt numFmtId="172" formatCode="&quot;฿&quot;#,##0.00;\-&quot;฿&quot;#,##0.00"/>
    <numFmt numFmtId="173" formatCode="&quot;฿&quot;#,##0.00;[Red]\-&quot;฿&quot;#,##0.00"/>
    <numFmt numFmtId="174" formatCode="_-&quot;฿&quot;* #,##0_-;\-&quot;฿&quot;* #,##0_-;_-&quot;฿&quot;* &quot;-&quot;_-;_-@_-"/>
    <numFmt numFmtId="175" formatCode="_-* #,##0_-;\-* #,##0_-;_-* &quot;-&quot;_-;_-@_-"/>
    <numFmt numFmtId="176" formatCode="_-&quot;฿&quot;* #,##0.00_-;\-&quot;฿&quot;* #,##0.00_-;_-&quot;฿&quot;* &quot;-&quot;??_-;_-@_-"/>
    <numFmt numFmtId="177" formatCode="_-* #,##0.00_-;\-* #,##0.00_-;_-* &quot;-&quot;??_-;_-@_-"/>
    <numFmt numFmtId="178" formatCode="\t&quot;฿&quot;#,##0_);\(\t&quot;฿&quot;#,##0\)"/>
    <numFmt numFmtId="179" formatCode="\t&quot;฿&quot;#,##0_);[Red]\(\t&quot;฿&quot;#,##0\)"/>
    <numFmt numFmtId="180" formatCode="\t&quot;฿&quot;#,##0.00_);\(\t&quot;฿&quot;#,##0.00\)"/>
    <numFmt numFmtId="181" formatCode="\t&quot;฿&quot;#,##0.00_);[Red]\(\t&quot;฿&quot;#,##0.00\)"/>
    <numFmt numFmtId="182" formatCode="\t&quot;$&quot;#,##0_);\(\t&quot;$&quot;#,##0\)"/>
    <numFmt numFmtId="183" formatCode="\t&quot;$&quot;#,##0_);[Red]\(\t&quot;$&quot;#,##0\)"/>
    <numFmt numFmtId="184" formatCode="\t&quot;$&quot;#,##0.00_);\(\t&quot;$&quot;#,##0.00\)"/>
    <numFmt numFmtId="185" formatCode="\t&quot;$&quot;#,##0.00_);[Red]\(\t&quot;$&quot;#,##0.00\)"/>
    <numFmt numFmtId="186" formatCode="#,##0\ ;\(#,##0\)"/>
    <numFmt numFmtId="187" formatCode="#,##0.00\ ;\(#,##0.00\)"/>
    <numFmt numFmtId="188" formatCode="0.0%"/>
    <numFmt numFmtId="189" formatCode="0.00_)"/>
    <numFmt numFmtId="190" formatCode="_(* #,##0_);_(* \(#,##0\);_(* &quot;-&quot;??_);_(@_)"/>
    <numFmt numFmtId="191" formatCode="dd\-mmm\-yy_)"/>
    <numFmt numFmtId="192" formatCode="#,##0.00\ &quot;F&quot;;\-#,##0.00\ &quot;F&quot;"/>
    <numFmt numFmtId="193" formatCode="_-* #,##0_-;\-* #,##0_-;_-* &quot;-&quot;??_-;_-@_-"/>
    <numFmt numFmtId="194" formatCode="#,##0;\(#,##0\)"/>
    <numFmt numFmtId="195" formatCode="#,##0.00;\(#,##0.00\)"/>
    <numFmt numFmtId="196" formatCode="_(* #,##0.000_);_(* \(#,##0.000\);_(* &quot;-&quot;??_);_(@_)"/>
    <numFmt numFmtId="197" formatCode="_(* #,##0.0000_);_(* \(#,##0.0000\);_(* &quot;-&quot;??_);_(@_)"/>
    <numFmt numFmtId="198" formatCode="_(* #,##0.0_);_(* \(#,##0.0\);_(* &quot;-&quot;??_);_(@_)"/>
    <numFmt numFmtId="199" formatCode="#,##0.0_);\(#,##0.0\)"/>
    <numFmt numFmtId="200" formatCode="#,##0.0\ ;\(#,##0.0\)"/>
    <numFmt numFmtId="201" formatCode="#,##0.000\ ;\(#,##0.000\)"/>
    <numFmt numFmtId="202" formatCode="#,##0.0000\ ;\(#,##0.0000\)"/>
    <numFmt numFmtId="203" formatCode="_-* #,##0.0_-;\-* #,##0.0_-;_-* &quot;-&quot;??_-;_-@_-"/>
    <numFmt numFmtId="204" formatCode="#,##0.0;\(#,##0.0\)"/>
    <numFmt numFmtId="205" formatCode="\-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#,##0.0_);[Red]\(#,##0.0\)"/>
    <numFmt numFmtId="211" formatCode="[$-409]dddd\,\ mmmm\ dd\,\ yyyy"/>
    <numFmt numFmtId="212" formatCode="[$-409]h:mm:ss\ AM/PM"/>
    <numFmt numFmtId="213" formatCode="_-* #,##0.0_-;\-* #,##0.0_-;_-* &quot;-&quot;?_-;_-@_-"/>
    <numFmt numFmtId="214" formatCode="0.000"/>
    <numFmt numFmtId="215" formatCode="0.0000"/>
    <numFmt numFmtId="216" formatCode="0.0"/>
    <numFmt numFmtId="217" formatCode="#,##0.000_);\(#,##0.000\)"/>
    <numFmt numFmtId="218" formatCode="_(* #,##0.000_);_(* \(#,##0.000\);_(* &quot;-&quot;???_);_(@_)"/>
    <numFmt numFmtId="219" formatCode="_(* #,##0.00_);_(* \(#,##0.00\);_(* &quot;-&quot;???_);_(@_)"/>
    <numFmt numFmtId="220" formatCode="_(* #,##0.0_);_(* \(#,##0.0\);_(* &quot;-&quot;???_);_(@_)"/>
    <numFmt numFmtId="221" formatCode="_(* #,##0.00000_);_(* \(#,##0.00000\);_(* &quot;-&quot;???_);_(@_)"/>
  </numFmts>
  <fonts count="53">
    <font>
      <sz val="11"/>
      <name val="Times New Roman"/>
      <family val="1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rial"/>
      <family val="2"/>
    </font>
    <font>
      <sz val="14"/>
      <name val="AngsanaUPC"/>
      <family val="1"/>
    </font>
    <font>
      <sz val="8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u val="single"/>
      <sz val="14.25"/>
      <color indexed="12"/>
      <name val="Cordia New"/>
      <family val="2"/>
    </font>
    <font>
      <u val="single"/>
      <sz val="11"/>
      <color indexed="36"/>
      <name val="Times New Roman"/>
      <family val="1"/>
    </font>
    <font>
      <sz val="14"/>
      <name val="Cordia New"/>
      <family val="2"/>
    </font>
    <font>
      <b/>
      <sz val="10"/>
      <name val="Arial"/>
      <family val="2"/>
    </font>
    <font>
      <sz val="10"/>
      <name val="ApFont"/>
      <family val="0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i/>
      <sz val="10"/>
      <color theme="1"/>
      <name val="Arial"/>
      <family val="2"/>
    </font>
    <font>
      <u val="single"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75">
    <xf numFmtId="3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92" fontId="6" fillId="0" borderId="0">
      <alignment/>
      <protection/>
    </xf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91" fontId="6" fillId="0" borderId="0">
      <alignment/>
      <protection/>
    </xf>
    <xf numFmtId="188" fontId="6" fillId="0" borderId="0">
      <alignment/>
      <protection/>
    </xf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29" borderId="0" applyNumberFormat="0" applyBorder="0" applyAlignment="0" applyProtection="0"/>
    <xf numFmtId="38" fontId="7" fillId="30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31" borderId="1" applyNumberFormat="0" applyAlignment="0" applyProtection="0"/>
    <xf numFmtId="10" fontId="7" fillId="32" borderId="6" applyNumberFormat="0" applyBorder="0" applyAlignment="0" applyProtection="0"/>
    <xf numFmtId="0" fontId="45" fillId="0" borderId="7" applyNumberFormat="0" applyFill="0" applyAlignment="0" applyProtection="0"/>
    <xf numFmtId="0" fontId="46" fillId="33" borderId="0" applyNumberFormat="0" applyBorder="0" applyAlignment="0" applyProtection="0"/>
    <xf numFmtId="37" fontId="8" fillId="0" borderId="0">
      <alignment/>
      <protection/>
    </xf>
    <xf numFmtId="189" fontId="9" fillId="0" borderId="0">
      <alignment/>
      <protection/>
    </xf>
    <xf numFmtId="0" fontId="14" fillId="0" borderId="0">
      <alignment/>
      <protection/>
    </xf>
    <xf numFmtId="0" fontId="0" fillId="34" borderId="8" applyNumberFormat="0" applyFont="0" applyAlignment="0" applyProtection="0"/>
    <xf numFmtId="0" fontId="47" fillId="27" borderId="9" applyNumberFormat="0" applyAlignment="0" applyProtection="0"/>
    <xf numFmtId="9" fontId="4" fillId="0" borderId="0" applyFont="0" applyFill="0" applyBorder="0" applyAlignment="0" applyProtection="0"/>
    <xf numFmtId="10" fontId="5" fillId="0" borderId="0" applyFont="0" applyFill="0" applyBorder="0" applyAlignment="0" applyProtection="0"/>
    <xf numFmtId="1" fontId="5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1" applyNumberFormat="0" applyFill="0" applyAlignment="0" applyProtection="0"/>
    <xf numFmtId="0" fontId="50" fillId="0" borderId="0" applyNumberFormat="0" applyFill="0" applyBorder="0" applyAlignment="0" applyProtection="0"/>
  </cellStyleXfs>
  <cellXfs count="166">
    <xf numFmtId="39" fontId="0" fillId="0" borderId="0" xfId="0" applyAlignment="1">
      <alignment/>
    </xf>
    <xf numFmtId="39" fontId="5" fillId="0" borderId="0" xfId="0" applyFont="1" applyFill="1" applyAlignment="1">
      <alignment/>
    </xf>
    <xf numFmtId="49" fontId="5" fillId="0" borderId="0" xfId="0" applyNumberFormat="1" applyFont="1" applyFill="1" applyBorder="1" applyAlignment="1">
      <alignment horizontal="right"/>
    </xf>
    <xf numFmtId="41" fontId="5" fillId="0" borderId="0" xfId="44" applyNumberFormat="1" applyFont="1" applyFill="1" applyBorder="1" applyAlignment="1">
      <alignment/>
    </xf>
    <xf numFmtId="37" fontId="5" fillId="0" borderId="0" xfId="0" applyNumberFormat="1" applyFont="1" applyFill="1" applyAlignment="1">
      <alignment horizontal="right"/>
    </xf>
    <xf numFmtId="37" fontId="13" fillId="0" borderId="0" xfId="0" applyNumberFormat="1" applyFont="1" applyFill="1" applyAlignment="1">
      <alignment horizontal="left"/>
    </xf>
    <xf numFmtId="41" fontId="5" fillId="0" borderId="0" xfId="44" applyNumberFormat="1" applyFont="1" applyFill="1" applyBorder="1" applyAlignment="1">
      <alignment horizontal="center"/>
    </xf>
    <xf numFmtId="41" fontId="5" fillId="0" borderId="12" xfId="44" applyNumberFormat="1" applyFont="1" applyFill="1" applyBorder="1" applyAlignment="1">
      <alignment horizontal="center"/>
    </xf>
    <xf numFmtId="41" fontId="5" fillId="0" borderId="13" xfId="44" applyNumberFormat="1" applyFont="1" applyFill="1" applyBorder="1" applyAlignment="1">
      <alignment horizontal="center"/>
    </xf>
    <xf numFmtId="41" fontId="5" fillId="0" borderId="14" xfId="44" applyNumberFormat="1" applyFont="1" applyFill="1" applyBorder="1" applyAlignment="1">
      <alignment horizontal="center"/>
    </xf>
    <xf numFmtId="39" fontId="49" fillId="0" borderId="0" xfId="0" applyFont="1" applyFill="1" applyAlignment="1">
      <alignment/>
    </xf>
    <xf numFmtId="39" fontId="34" fillId="0" borderId="0" xfId="0" applyFont="1" applyFill="1" applyAlignment="1">
      <alignment horizontal="centerContinuous"/>
    </xf>
    <xf numFmtId="40" fontId="34" fillId="0" borderId="0" xfId="42" applyFont="1" applyFill="1" applyAlignment="1">
      <alignment horizontal="centerContinuous"/>
    </xf>
    <xf numFmtId="49" fontId="34" fillId="0" borderId="0" xfId="0" applyNumberFormat="1" applyFont="1" applyFill="1" applyAlignment="1">
      <alignment horizontal="centerContinuous"/>
    </xf>
    <xf numFmtId="39" fontId="34" fillId="0" borderId="0" xfId="0" applyFont="1" applyFill="1" applyAlignment="1">
      <alignment/>
    </xf>
    <xf numFmtId="49" fontId="34" fillId="0" borderId="0" xfId="0" applyNumberFormat="1" applyFont="1" applyFill="1" applyAlignment="1" quotePrefix="1">
      <alignment horizontal="centerContinuous"/>
    </xf>
    <xf numFmtId="49" fontId="34" fillId="0" borderId="0" xfId="0" applyNumberFormat="1" applyFont="1" applyFill="1" applyAlignment="1" quotePrefix="1">
      <alignment horizontal="left"/>
    </xf>
    <xf numFmtId="49" fontId="51" fillId="0" borderId="0" xfId="0" applyNumberFormat="1" applyFont="1" applyFill="1" applyAlignment="1" quotePrefix="1">
      <alignment horizontal="left"/>
    </xf>
    <xf numFmtId="49" fontId="34" fillId="0" borderId="0" xfId="0" applyNumberFormat="1" applyFont="1" applyFill="1" applyBorder="1" applyAlignment="1">
      <alignment horizontal="right"/>
    </xf>
    <xf numFmtId="49" fontId="34" fillId="0" borderId="0" xfId="0" applyNumberFormat="1" applyFont="1" applyFill="1" applyBorder="1" applyAlignment="1">
      <alignment horizontal="center"/>
    </xf>
    <xf numFmtId="49" fontId="52" fillId="0" borderId="0" xfId="0" applyNumberFormat="1" applyFont="1" applyFill="1" applyBorder="1" applyAlignment="1">
      <alignment/>
    </xf>
    <xf numFmtId="0" fontId="34" fillId="0" borderId="15" xfId="0" applyNumberFormat="1" applyFont="1" applyFill="1" applyBorder="1" applyAlignment="1" quotePrefix="1">
      <alignment horizontal="center"/>
    </xf>
    <xf numFmtId="0" fontId="34" fillId="0" borderId="0" xfId="0" applyNumberFormat="1" applyFont="1" applyFill="1" applyBorder="1" applyAlignment="1">
      <alignment/>
    </xf>
    <xf numFmtId="49" fontId="52" fillId="0" borderId="0" xfId="0" applyNumberFormat="1" applyFont="1" applyFill="1" applyBorder="1" applyAlignment="1">
      <alignment horizontal="center"/>
    </xf>
    <xf numFmtId="0" fontId="34" fillId="0" borderId="0" xfId="0" applyNumberFormat="1" applyFont="1" applyFill="1" applyBorder="1" applyAlignment="1">
      <alignment horizontal="center"/>
    </xf>
    <xf numFmtId="37" fontId="52" fillId="0" borderId="0" xfId="0" applyNumberFormat="1" applyFont="1" applyFill="1" applyAlignment="1">
      <alignment horizontal="center"/>
    </xf>
    <xf numFmtId="0" fontId="34" fillId="0" borderId="0" xfId="0" applyNumberFormat="1" applyFont="1" applyFill="1" applyBorder="1" applyAlignment="1" quotePrefix="1">
      <alignment horizontal="center"/>
    </xf>
    <xf numFmtId="49" fontId="34" fillId="0" borderId="0" xfId="0" applyNumberFormat="1" applyFont="1" applyFill="1" applyAlignment="1">
      <alignment/>
    </xf>
    <xf numFmtId="0" fontId="34" fillId="0" borderId="0" xfId="42" applyNumberFormat="1" applyFont="1" applyFill="1" applyBorder="1" applyAlignment="1">
      <alignment horizontal="center"/>
    </xf>
    <xf numFmtId="187" fontId="34" fillId="0" borderId="0" xfId="0" applyNumberFormat="1" applyFont="1" applyFill="1" applyAlignment="1">
      <alignment/>
    </xf>
    <xf numFmtId="49" fontId="51" fillId="0" borderId="0" xfId="0" applyNumberFormat="1" applyFont="1" applyFill="1" applyAlignment="1">
      <alignment horizontal="center"/>
    </xf>
    <xf numFmtId="187" fontId="34" fillId="0" borderId="0" xfId="0" applyNumberFormat="1" applyFont="1" applyFill="1" applyBorder="1" applyAlignment="1">
      <alignment/>
    </xf>
    <xf numFmtId="41" fontId="34" fillId="0" borderId="0" xfId="0" applyNumberFormat="1" applyFont="1" applyFill="1" applyBorder="1" applyAlignment="1">
      <alignment/>
    </xf>
    <xf numFmtId="41" fontId="34" fillId="0" borderId="0" xfId="0" applyNumberFormat="1" applyFont="1" applyFill="1" applyAlignment="1">
      <alignment/>
    </xf>
    <xf numFmtId="39" fontId="34" fillId="0" borderId="0" xfId="0" applyFont="1" applyFill="1" applyBorder="1" applyAlignment="1">
      <alignment/>
    </xf>
    <xf numFmtId="39" fontId="34" fillId="0" borderId="0" xfId="0" applyFont="1" applyFill="1" applyAlignment="1">
      <alignment horizontal="left"/>
    </xf>
    <xf numFmtId="0" fontId="34" fillId="0" borderId="0" xfId="0" applyNumberFormat="1" applyFont="1" applyFill="1" applyAlignment="1">
      <alignment/>
    </xf>
    <xf numFmtId="41" fontId="34" fillId="0" borderId="16" xfId="44" applyNumberFormat="1" applyFont="1" applyFill="1" applyBorder="1" applyAlignment="1">
      <alignment/>
    </xf>
    <xf numFmtId="40" fontId="34" fillId="0" borderId="0" xfId="42" applyFont="1" applyFill="1" applyAlignment="1">
      <alignment/>
    </xf>
    <xf numFmtId="41" fontId="34" fillId="0" borderId="0" xfId="44" applyNumberFormat="1" applyFont="1" applyFill="1" applyAlignment="1">
      <alignment/>
    </xf>
    <xf numFmtId="40" fontId="34" fillId="0" borderId="0" xfId="42" applyFont="1" applyFill="1" applyBorder="1" applyAlignment="1">
      <alignment/>
    </xf>
    <xf numFmtId="41" fontId="34" fillId="0" borderId="17" xfId="44" applyNumberFormat="1" applyFont="1" applyFill="1" applyBorder="1" applyAlignment="1">
      <alignment/>
    </xf>
    <xf numFmtId="39" fontId="51" fillId="0" borderId="0" xfId="0" applyFont="1" applyFill="1" applyAlignment="1">
      <alignment/>
    </xf>
    <xf numFmtId="49" fontId="51" fillId="0" borderId="0" xfId="0" applyNumberFormat="1" applyFont="1" applyFill="1" applyAlignment="1">
      <alignment horizontal="centerContinuous"/>
    </xf>
    <xf numFmtId="49" fontId="51" fillId="0" borderId="0" xfId="0" applyNumberFormat="1" applyFont="1" applyFill="1" applyAlignment="1" quotePrefix="1">
      <alignment horizontal="centerContinuous"/>
    </xf>
    <xf numFmtId="49" fontId="34" fillId="0" borderId="0" xfId="0" applyNumberFormat="1" applyFont="1" applyFill="1" applyAlignment="1">
      <alignment horizontal="center"/>
    </xf>
    <xf numFmtId="41" fontId="34" fillId="0" borderId="0" xfId="44" applyNumberFormat="1" applyFont="1" applyFill="1" applyBorder="1" applyAlignment="1">
      <alignment horizontal="right"/>
    </xf>
    <xf numFmtId="41" fontId="34" fillId="0" borderId="0" xfId="42" applyNumberFormat="1" applyFont="1" applyFill="1" applyBorder="1" applyAlignment="1">
      <alignment horizontal="right"/>
    </xf>
    <xf numFmtId="41" fontId="34" fillId="0" borderId="0" xfId="44" applyNumberFormat="1" applyFont="1" applyFill="1" applyAlignment="1">
      <alignment horizontal="right"/>
    </xf>
    <xf numFmtId="41" fontId="34" fillId="0" borderId="0" xfId="42" applyNumberFormat="1" applyFont="1" applyFill="1" applyAlignment="1">
      <alignment horizontal="right"/>
    </xf>
    <xf numFmtId="41" fontId="34" fillId="0" borderId="16" xfId="44" applyNumberFormat="1" applyFont="1" applyFill="1" applyBorder="1" applyAlignment="1">
      <alignment horizontal="right"/>
    </xf>
    <xf numFmtId="186" fontId="34" fillId="0" borderId="0" xfId="0" applyNumberFormat="1" applyFont="1" applyFill="1" applyAlignment="1">
      <alignment/>
    </xf>
    <xf numFmtId="41" fontId="34" fillId="0" borderId="18" xfId="44" applyNumberFormat="1" applyFont="1" applyFill="1" applyBorder="1" applyAlignment="1">
      <alignment horizontal="right"/>
    </xf>
    <xf numFmtId="190" fontId="34" fillId="0" borderId="0" xfId="42" applyNumberFormat="1" applyFont="1" applyFill="1" applyAlignment="1">
      <alignment/>
    </xf>
    <xf numFmtId="41" fontId="34" fillId="0" borderId="0" xfId="44" applyNumberFormat="1" applyFont="1" applyFill="1" applyBorder="1" applyAlignment="1">
      <alignment/>
    </xf>
    <xf numFmtId="39" fontId="34" fillId="0" borderId="0" xfId="0" applyFont="1" applyFill="1" applyAlignment="1" quotePrefix="1">
      <alignment/>
    </xf>
    <xf numFmtId="49" fontId="51" fillId="0" borderId="0" xfId="0" applyNumberFormat="1" applyFont="1" applyFill="1" applyBorder="1" applyAlignment="1">
      <alignment horizontal="center"/>
    </xf>
    <xf numFmtId="41" fontId="34" fillId="0" borderId="15" xfId="0" applyNumberFormat="1" applyFont="1" applyFill="1" applyBorder="1" applyAlignment="1">
      <alignment/>
    </xf>
    <xf numFmtId="39" fontId="49" fillId="0" borderId="19" xfId="0" applyFont="1" applyFill="1" applyBorder="1" applyAlignment="1">
      <alignment/>
    </xf>
    <xf numFmtId="39" fontId="34" fillId="0" borderId="19" xfId="0" applyFont="1" applyFill="1" applyBorder="1" applyAlignment="1">
      <alignment/>
    </xf>
    <xf numFmtId="41" fontId="34" fillId="0" borderId="0" xfId="42" applyNumberFormat="1" applyFont="1" applyFill="1" applyBorder="1" applyAlignment="1">
      <alignment/>
    </xf>
    <xf numFmtId="49" fontId="34" fillId="0" borderId="0" xfId="0" applyNumberFormat="1" applyFont="1" applyFill="1" applyAlignment="1">
      <alignment horizontal="left"/>
    </xf>
    <xf numFmtId="3" fontId="34" fillId="0" borderId="0" xfId="0" applyNumberFormat="1" applyFont="1" applyFill="1" applyAlignment="1">
      <alignment/>
    </xf>
    <xf numFmtId="39" fontId="49" fillId="0" borderId="0" xfId="0" applyFont="1" applyFill="1" applyBorder="1" applyAlignment="1">
      <alignment/>
    </xf>
    <xf numFmtId="37" fontId="34" fillId="0" borderId="0" xfId="0" applyNumberFormat="1" applyFont="1" applyFill="1" applyAlignment="1">
      <alignment horizontal="right"/>
    </xf>
    <xf numFmtId="37" fontId="49" fillId="0" borderId="0" xfId="0" applyNumberFormat="1" applyFont="1" applyFill="1" applyAlignment="1">
      <alignment horizontal="left"/>
    </xf>
    <xf numFmtId="41" fontId="34" fillId="0" borderId="0" xfId="0" applyNumberFormat="1" applyFont="1" applyFill="1" applyAlignment="1" quotePrefix="1">
      <alignment horizontal="right"/>
    </xf>
    <xf numFmtId="0" fontId="52" fillId="0" borderId="0" xfId="0" applyNumberFormat="1" applyFont="1" applyFill="1" applyBorder="1" applyAlignment="1" quotePrefix="1">
      <alignment horizontal="center"/>
    </xf>
    <xf numFmtId="41" fontId="34" fillId="0" borderId="15" xfId="44" applyNumberFormat="1" applyFont="1" applyFill="1" applyBorder="1" applyAlignment="1">
      <alignment horizontal="right"/>
    </xf>
    <xf numFmtId="0" fontId="49" fillId="0" borderId="0" xfId="0" applyNumberFormat="1" applyFont="1" applyFill="1" applyAlignment="1">
      <alignment/>
    </xf>
    <xf numFmtId="37" fontId="34" fillId="0" borderId="0" xfId="0" applyNumberFormat="1" applyFont="1" applyFill="1" applyAlignment="1">
      <alignment/>
    </xf>
    <xf numFmtId="41" fontId="34" fillId="0" borderId="15" xfId="44" applyNumberFormat="1" applyFont="1" applyFill="1" applyBorder="1" applyAlignment="1">
      <alignment/>
    </xf>
    <xf numFmtId="190" fontId="34" fillId="0" borderId="0" xfId="42" applyNumberFormat="1" applyFont="1" applyFill="1" applyBorder="1" applyAlignment="1">
      <alignment/>
    </xf>
    <xf numFmtId="194" fontId="34" fillId="0" borderId="0" xfId="0" applyNumberFormat="1" applyFont="1" applyFill="1" applyBorder="1" applyAlignment="1">
      <alignment/>
    </xf>
    <xf numFmtId="190" fontId="34" fillId="0" borderId="0" xfId="42" applyNumberFormat="1" applyFont="1" applyFill="1" applyAlignment="1">
      <alignment horizontal="centerContinuous"/>
    </xf>
    <xf numFmtId="190" fontId="34" fillId="0" borderId="0" xfId="42" applyNumberFormat="1" applyFont="1" applyFill="1" applyBorder="1" applyAlignment="1">
      <alignment horizontal="centerContinuous"/>
    </xf>
    <xf numFmtId="40" fontId="34" fillId="0" borderId="0" xfId="0" applyNumberFormat="1" applyFont="1" applyFill="1" applyAlignment="1">
      <alignment/>
    </xf>
    <xf numFmtId="190" fontId="34" fillId="0" borderId="0" xfId="44" applyNumberFormat="1" applyFont="1" applyFill="1" applyBorder="1" applyAlignment="1">
      <alignment/>
    </xf>
    <xf numFmtId="40" fontId="49" fillId="0" borderId="0" xfId="0" applyNumberFormat="1" applyFont="1" applyFill="1" applyAlignment="1">
      <alignment/>
    </xf>
    <xf numFmtId="41" fontId="34" fillId="0" borderId="12" xfId="44" applyNumberFormat="1" applyFont="1" applyFill="1" applyBorder="1" applyAlignment="1">
      <alignment horizontal="right"/>
    </xf>
    <xf numFmtId="41" fontId="5" fillId="0" borderId="0" xfId="44" applyNumberFormat="1" applyFont="1" applyFill="1" applyAlignment="1">
      <alignment/>
    </xf>
    <xf numFmtId="41" fontId="5" fillId="0" borderId="15" xfId="44" applyNumberFormat="1" applyFont="1" applyFill="1" applyBorder="1" applyAlignment="1">
      <alignment horizontal="right"/>
    </xf>
    <xf numFmtId="41" fontId="5" fillId="0" borderId="0" xfId="44" applyNumberFormat="1" applyFont="1" applyFill="1" applyBorder="1" applyAlignment="1">
      <alignment horizontal="right"/>
    </xf>
    <xf numFmtId="41" fontId="5" fillId="0" borderId="0" xfId="44" applyNumberFormat="1" applyFont="1" applyFill="1" applyAlignment="1">
      <alignment horizontal="right"/>
    </xf>
    <xf numFmtId="0" fontId="5" fillId="0" borderId="0" xfId="0" applyNumberFormat="1" applyFont="1" applyFill="1" applyAlignment="1">
      <alignment/>
    </xf>
    <xf numFmtId="49" fontId="34" fillId="0" borderId="0" xfId="0" applyNumberFormat="1" applyFont="1" applyFill="1" applyAlignment="1" quotePrefix="1">
      <alignment horizontal="center"/>
    </xf>
    <xf numFmtId="41" fontId="5" fillId="0" borderId="0" xfId="42" applyNumberFormat="1" applyFont="1" applyFill="1" applyAlignment="1">
      <alignment/>
    </xf>
    <xf numFmtId="41" fontId="5" fillId="0" borderId="15" xfId="0" applyNumberFormat="1" applyFont="1" applyFill="1" applyBorder="1" applyAlignment="1">
      <alignment/>
    </xf>
    <xf numFmtId="190" fontId="5" fillId="0" borderId="0" xfId="44" applyNumberFormat="1" applyFont="1" applyFill="1" applyBorder="1" applyAlignment="1">
      <alignment/>
    </xf>
    <xf numFmtId="41" fontId="5" fillId="0" borderId="15" xfId="44" applyNumberFormat="1" applyFont="1" applyFill="1" applyBorder="1" applyAlignment="1">
      <alignment/>
    </xf>
    <xf numFmtId="41" fontId="5" fillId="0" borderId="17" xfId="44" applyNumberFormat="1" applyFont="1" applyFill="1" applyBorder="1" applyAlignment="1">
      <alignment/>
    </xf>
    <xf numFmtId="49" fontId="15" fillId="0" borderId="0" xfId="0" applyNumberFormat="1" applyFont="1" applyFill="1" applyAlignment="1">
      <alignment horizontal="center"/>
    </xf>
    <xf numFmtId="2" fontId="15" fillId="0" borderId="0" xfId="0" applyNumberFormat="1" applyFont="1" applyFill="1" applyAlignment="1">
      <alignment horizontal="center"/>
    </xf>
    <xf numFmtId="37" fontId="15" fillId="0" borderId="0" xfId="0" applyNumberFormat="1" applyFont="1" applyFill="1" applyBorder="1" applyAlignment="1">
      <alignment horizontal="center"/>
    </xf>
    <xf numFmtId="39" fontId="5" fillId="0" borderId="0" xfId="0" applyFont="1" applyFill="1" applyBorder="1" applyAlignment="1">
      <alignment horizontal="center"/>
    </xf>
    <xf numFmtId="39" fontId="5" fillId="0" borderId="0" xfId="0" applyNumberFormat="1" applyFont="1" applyFill="1" applyBorder="1" applyAlignment="1">
      <alignment/>
    </xf>
    <xf numFmtId="39" fontId="35" fillId="0" borderId="0" xfId="0" applyFont="1" applyFill="1" applyAlignment="1">
      <alignment/>
    </xf>
    <xf numFmtId="41" fontId="35" fillId="0" borderId="0" xfId="0" applyNumberFormat="1" applyFont="1" applyFill="1" applyAlignment="1">
      <alignment/>
    </xf>
    <xf numFmtId="40" fontId="34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>
      <alignment/>
    </xf>
    <xf numFmtId="37" fontId="34" fillId="0" borderId="0" xfId="0" applyNumberFormat="1" applyFont="1" applyFill="1" applyBorder="1" applyAlignment="1">
      <alignment/>
    </xf>
    <xf numFmtId="39" fontId="13" fillId="0" borderId="0" xfId="0" applyFont="1" applyFill="1" applyAlignment="1">
      <alignment/>
    </xf>
    <xf numFmtId="39" fontId="15" fillId="0" borderId="0" xfId="0" applyFont="1" applyFill="1" applyAlignment="1">
      <alignment horizontal="center"/>
    </xf>
    <xf numFmtId="37" fontId="15" fillId="0" borderId="0" xfId="0" applyNumberFormat="1" applyFont="1" applyFill="1" applyAlignment="1">
      <alignment horizontal="center"/>
    </xf>
    <xf numFmtId="186" fontId="5" fillId="0" borderId="0" xfId="0" applyNumberFormat="1" applyFont="1" applyFill="1" applyAlignment="1">
      <alignment/>
    </xf>
    <xf numFmtId="0" fontId="15" fillId="0" borderId="0" xfId="0" applyNumberFormat="1" applyFont="1" applyFill="1" applyAlignment="1">
      <alignment horizontal="center"/>
    </xf>
    <xf numFmtId="187" fontId="5" fillId="0" borderId="0" xfId="0" applyNumberFormat="1" applyFont="1" applyFill="1" applyAlignment="1">
      <alignment/>
    </xf>
    <xf numFmtId="39" fontId="5" fillId="0" borderId="0" xfId="0" applyFont="1" applyFill="1" applyAlignment="1">
      <alignment horizontal="center"/>
    </xf>
    <xf numFmtId="41" fontId="34" fillId="0" borderId="0" xfId="45" applyNumberFormat="1" applyFont="1" applyFill="1" applyBorder="1" applyAlignment="1">
      <alignment horizontal="right"/>
    </xf>
    <xf numFmtId="41" fontId="34" fillId="0" borderId="0" xfId="45" applyNumberFormat="1" applyFont="1" applyFill="1" applyAlignment="1">
      <alignment/>
    </xf>
    <xf numFmtId="41" fontId="34" fillId="0" borderId="0" xfId="45" applyNumberFormat="1" applyFont="1" applyFill="1" applyBorder="1" applyAlignment="1">
      <alignment/>
    </xf>
    <xf numFmtId="41" fontId="5" fillId="0" borderId="0" xfId="45" applyNumberFormat="1" applyFont="1" applyFill="1" applyAlignment="1">
      <alignment/>
    </xf>
    <xf numFmtId="41" fontId="34" fillId="0" borderId="16" xfId="45" applyNumberFormat="1" applyFont="1" applyFill="1" applyBorder="1" applyAlignment="1">
      <alignment/>
    </xf>
    <xf numFmtId="41" fontId="34" fillId="0" borderId="15" xfId="45" applyNumberFormat="1" applyFont="1" applyFill="1" applyBorder="1" applyAlignment="1">
      <alignment horizontal="right"/>
    </xf>
    <xf numFmtId="41" fontId="34" fillId="0" borderId="0" xfId="45" applyNumberFormat="1" applyFont="1" applyFill="1" applyAlignment="1">
      <alignment horizontal="right"/>
    </xf>
    <xf numFmtId="39" fontId="5" fillId="0" borderId="0" xfId="0" applyFont="1" applyFill="1" applyAlignment="1">
      <alignment horizontal="centerContinuous"/>
    </xf>
    <xf numFmtId="49" fontId="5" fillId="0" borderId="0" xfId="0" applyNumberFormat="1" applyFont="1" applyFill="1" applyAlignment="1">
      <alignment horizontal="centerContinuous"/>
    </xf>
    <xf numFmtId="40" fontId="5" fillId="0" borderId="0" xfId="42" applyFont="1" applyFill="1" applyAlignment="1">
      <alignment horizontal="centerContinuous"/>
    </xf>
    <xf numFmtId="49" fontId="13" fillId="0" borderId="0" xfId="0" applyNumberFormat="1" applyFont="1" applyFill="1" applyAlignment="1" quotePrefix="1">
      <alignment horizontal="left"/>
    </xf>
    <xf numFmtId="49" fontId="5" fillId="0" borderId="0" xfId="0" applyNumberFormat="1" applyFont="1" applyFill="1" applyAlignment="1" quotePrefix="1">
      <alignment horizontal="centerContinuous"/>
    </xf>
    <xf numFmtId="49" fontId="13" fillId="0" borderId="0" xfId="0" applyNumberFormat="1" applyFont="1" applyFill="1" applyAlignment="1">
      <alignment horizontal="left"/>
    </xf>
    <xf numFmtId="49" fontId="13" fillId="0" borderId="0" xfId="0" applyNumberFormat="1" applyFont="1" applyFill="1" applyBorder="1" applyAlignment="1" quotePrefix="1">
      <alignment horizontal="left"/>
    </xf>
    <xf numFmtId="39" fontId="5" fillId="0" borderId="15" xfId="0" applyFont="1" applyFill="1" applyBorder="1" applyAlignment="1">
      <alignment horizontal="center"/>
    </xf>
    <xf numFmtId="0" fontId="5" fillId="0" borderId="0" xfId="66" applyFont="1" applyFill="1" applyAlignment="1">
      <alignment horizontal="center"/>
      <protection/>
    </xf>
    <xf numFmtId="0" fontId="5" fillId="0" borderId="15" xfId="66" applyFont="1" applyFill="1" applyBorder="1" applyAlignment="1">
      <alignment horizontal="center"/>
      <protection/>
    </xf>
    <xf numFmtId="41" fontId="5" fillId="0" borderId="0" xfId="44" applyNumberFormat="1" applyFont="1" applyFill="1" applyAlignment="1">
      <alignment horizontal="center"/>
    </xf>
    <xf numFmtId="41" fontId="5" fillId="0" borderId="0" xfId="0" applyNumberFormat="1" applyFont="1" applyFill="1" applyAlignment="1">
      <alignment/>
    </xf>
    <xf numFmtId="41" fontId="5" fillId="0" borderId="13" xfId="42" applyNumberFormat="1" applyFont="1" applyFill="1" applyBorder="1" applyAlignment="1">
      <alignment horizontal="center"/>
    </xf>
    <xf numFmtId="41" fontId="5" fillId="0" borderId="0" xfId="42" applyNumberFormat="1" applyFont="1" applyFill="1" applyBorder="1" applyAlignment="1">
      <alignment horizontal="center"/>
    </xf>
    <xf numFmtId="41" fontId="5" fillId="0" borderId="0" xfId="42" applyNumberFormat="1" applyFont="1" applyFill="1" applyBorder="1" applyAlignment="1">
      <alignment/>
    </xf>
    <xf numFmtId="41" fontId="5" fillId="0" borderId="14" xfId="42" applyNumberFormat="1" applyFont="1" applyFill="1" applyBorder="1" applyAlignment="1">
      <alignment horizontal="center"/>
    </xf>
    <xf numFmtId="41" fontId="13" fillId="0" borderId="0" xfId="0" applyNumberFormat="1" applyFont="1" applyFill="1" applyAlignment="1">
      <alignment/>
    </xf>
    <xf numFmtId="41" fontId="34" fillId="0" borderId="0" xfId="0" applyNumberFormat="1" applyFont="1" applyAlignment="1">
      <alignment horizontal="right"/>
    </xf>
    <xf numFmtId="41" fontId="5" fillId="0" borderId="16" xfId="45" applyNumberFormat="1" applyFont="1" applyFill="1" applyBorder="1" applyAlignment="1">
      <alignment/>
    </xf>
    <xf numFmtId="41" fontId="5" fillId="0" borderId="0" xfId="45" applyNumberFormat="1" applyFont="1" applyFill="1" applyAlignment="1">
      <alignment horizontal="right"/>
    </xf>
    <xf numFmtId="190" fontId="34" fillId="0" borderId="0" xfId="45" applyNumberFormat="1" applyFont="1" applyFill="1" applyBorder="1" applyAlignment="1">
      <alignment/>
    </xf>
    <xf numFmtId="41" fontId="5" fillId="0" borderId="0" xfId="45" applyNumberFormat="1" applyFont="1" applyFill="1" applyBorder="1" applyAlignment="1">
      <alignment/>
    </xf>
    <xf numFmtId="193" fontId="5" fillId="0" borderId="0" xfId="44" applyNumberFormat="1" applyFont="1" applyFill="1" applyAlignment="1">
      <alignment/>
    </xf>
    <xf numFmtId="41" fontId="34" fillId="0" borderId="0" xfId="0" applyNumberFormat="1" applyFont="1" applyAlignment="1">
      <alignment horizontal="center"/>
    </xf>
    <xf numFmtId="39" fontId="34" fillId="0" borderId="0" xfId="0" applyFont="1" applyAlignment="1">
      <alignment/>
    </xf>
    <xf numFmtId="41" fontId="5" fillId="0" borderId="0" xfId="0" applyNumberFormat="1" applyFont="1" applyAlignment="1">
      <alignment/>
    </xf>
    <xf numFmtId="49" fontId="15" fillId="0" borderId="0" xfId="0" applyNumberFormat="1" applyFont="1" applyAlignment="1">
      <alignment horizontal="center"/>
    </xf>
    <xf numFmtId="39" fontId="15" fillId="0" borderId="0" xfId="0" applyFont="1" applyAlignment="1">
      <alignment horizontal="center"/>
    </xf>
    <xf numFmtId="41" fontId="5" fillId="0" borderId="15" xfId="0" applyNumberFormat="1" applyFont="1" applyBorder="1" applyAlignment="1">
      <alignment/>
    </xf>
    <xf numFmtId="41" fontId="34" fillId="0" borderId="0" xfId="0" applyNumberFormat="1" applyFont="1" applyAlignment="1">
      <alignment/>
    </xf>
    <xf numFmtId="218" fontId="34" fillId="0" borderId="0" xfId="0" applyNumberFormat="1" applyFont="1" applyAlignment="1">
      <alignment/>
    </xf>
    <xf numFmtId="219" fontId="34" fillId="0" borderId="17" xfId="0" applyNumberFormat="1" applyFont="1" applyBorder="1" applyAlignment="1">
      <alignment/>
    </xf>
    <xf numFmtId="177" fontId="34" fillId="0" borderId="0" xfId="0" applyNumberFormat="1" applyFont="1" applyAlignment="1">
      <alignment/>
    </xf>
    <xf numFmtId="219" fontId="5" fillId="0" borderId="17" xfId="0" applyNumberFormat="1" applyFont="1" applyBorder="1" applyAlignment="1">
      <alignment/>
    </xf>
    <xf numFmtId="37" fontId="34" fillId="0" borderId="17" xfId="0" applyNumberFormat="1" applyFont="1" applyBorder="1" applyAlignment="1">
      <alignment/>
    </xf>
    <xf numFmtId="39" fontId="5" fillId="0" borderId="0" xfId="0" applyFont="1" applyAlignment="1">
      <alignment/>
    </xf>
    <xf numFmtId="190" fontId="34" fillId="0" borderId="0" xfId="0" applyNumberFormat="1" applyFont="1" applyAlignment="1">
      <alignment/>
    </xf>
    <xf numFmtId="39" fontId="5" fillId="0" borderId="0" xfId="0" applyFont="1" applyAlignment="1">
      <alignment horizontal="center"/>
    </xf>
    <xf numFmtId="0" fontId="5" fillId="0" borderId="0" xfId="0" applyNumberFormat="1" applyFont="1" applyAlignment="1">
      <alignment horizontal="center"/>
    </xf>
    <xf numFmtId="37" fontId="34" fillId="0" borderId="0" xfId="0" applyNumberFormat="1" applyFont="1" applyBorder="1" applyAlignment="1">
      <alignment/>
    </xf>
    <xf numFmtId="49" fontId="34" fillId="0" borderId="15" xfId="0" applyNumberFormat="1" applyFont="1" applyFill="1" applyBorder="1" applyAlignment="1">
      <alignment horizontal="center"/>
    </xf>
    <xf numFmtId="0" fontId="13" fillId="0" borderId="0" xfId="0" applyNumberFormat="1" applyFont="1" applyAlignment="1">
      <alignment/>
    </xf>
    <xf numFmtId="187" fontId="5" fillId="0" borderId="0" xfId="0" applyNumberFormat="1" applyFont="1" applyAlignment="1">
      <alignment/>
    </xf>
    <xf numFmtId="37" fontId="5" fillId="0" borderId="0" xfId="0" applyNumberFormat="1" applyFont="1" applyAlignment="1">
      <alignment/>
    </xf>
    <xf numFmtId="43" fontId="5" fillId="0" borderId="17" xfId="0" applyNumberFormat="1" applyFont="1" applyBorder="1" applyAlignment="1">
      <alignment/>
    </xf>
    <xf numFmtId="37" fontId="5" fillId="0" borderId="17" xfId="0" applyNumberFormat="1" applyFont="1" applyBorder="1" applyAlignment="1">
      <alignment/>
    </xf>
    <xf numFmtId="49" fontId="34" fillId="0" borderId="15" xfId="0" applyNumberFormat="1" applyFont="1" applyFill="1" applyBorder="1" applyAlignment="1">
      <alignment horizontal="center"/>
    </xf>
    <xf numFmtId="39" fontId="34" fillId="0" borderId="15" xfId="0" applyFont="1" applyFill="1" applyBorder="1" applyAlignment="1">
      <alignment horizontal="center"/>
    </xf>
    <xf numFmtId="49" fontId="34" fillId="0" borderId="15" xfId="0" applyNumberFormat="1" applyFont="1" applyFill="1" applyBorder="1" applyAlignment="1">
      <alignment horizontal="center"/>
    </xf>
    <xf numFmtId="39" fontId="5" fillId="0" borderId="15" xfId="0" applyFont="1" applyFill="1" applyBorder="1" applyAlignment="1">
      <alignment horizontal="center"/>
    </xf>
    <xf numFmtId="49" fontId="5" fillId="0" borderId="15" xfId="0" applyNumberFormat="1" applyFont="1" applyFill="1" applyBorder="1" applyAlignment="1" quotePrefix="1">
      <alignment horizontal="center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zerodec" xfId="46"/>
    <cellStyle name="Currency" xfId="47"/>
    <cellStyle name="Currency [0]" xfId="48"/>
    <cellStyle name="Currency1" xfId="49"/>
    <cellStyle name="Dollar (zero dec)" xfId="50"/>
    <cellStyle name="Explanatory Text" xfId="51"/>
    <cellStyle name="Followed Hyperlink" xfId="52"/>
    <cellStyle name="Good" xfId="53"/>
    <cellStyle name="Grey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Input [yellow]" xfId="61"/>
    <cellStyle name="Linked Cell" xfId="62"/>
    <cellStyle name="Neutral" xfId="63"/>
    <cellStyle name="no dec" xfId="64"/>
    <cellStyle name="Normal - Style1" xfId="65"/>
    <cellStyle name="Normal_CE-E" xfId="66"/>
    <cellStyle name="Note" xfId="67"/>
    <cellStyle name="Output" xfId="68"/>
    <cellStyle name="Percent" xfId="69"/>
    <cellStyle name="Percent [2]" xfId="70"/>
    <cellStyle name="Quantity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wmf" /><Relationship Id="rId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wmf" /><Relationship Id="rId2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wmf" /><Relationship Id="rId2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wmf" /><Relationship Id="rId2" Type="http://schemas.openxmlformats.org/officeDocument/2006/relationships/image" Target="../media/image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w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438150</xdr:colOff>
      <xdr:row>62</xdr:row>
      <xdr:rowOff>200025</xdr:rowOff>
    </xdr:from>
    <xdr:to>
      <xdr:col>6</xdr:col>
      <xdr:colOff>0</xdr:colOff>
      <xdr:row>65</xdr:row>
      <xdr:rowOff>28575</xdr:rowOff>
    </xdr:to>
    <xdr:pic>
      <xdr:nvPicPr>
        <xdr:cNvPr id="1" name="Picture 2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95700" y="16735425"/>
          <a:ext cx="5334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333375</xdr:colOff>
      <xdr:row>35</xdr:row>
      <xdr:rowOff>171450</xdr:rowOff>
    </xdr:from>
    <xdr:to>
      <xdr:col>6</xdr:col>
      <xdr:colOff>0</xdr:colOff>
      <xdr:row>37</xdr:row>
      <xdr:rowOff>266700</xdr:rowOff>
    </xdr:to>
    <xdr:pic>
      <xdr:nvPicPr>
        <xdr:cNvPr id="2" name="Picture 2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9505950"/>
          <a:ext cx="6381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590550</xdr:colOff>
      <xdr:row>0</xdr:row>
      <xdr:rowOff>142875</xdr:rowOff>
    </xdr:from>
    <xdr:to>
      <xdr:col>6</xdr:col>
      <xdr:colOff>0</xdr:colOff>
      <xdr:row>2</xdr:row>
      <xdr:rowOff>257175</xdr:rowOff>
    </xdr:to>
    <xdr:pic>
      <xdr:nvPicPr>
        <xdr:cNvPr id="3" name="Picture 2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42875"/>
          <a:ext cx="3810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85</xdr:row>
      <xdr:rowOff>104775</xdr:rowOff>
    </xdr:from>
    <xdr:to>
      <xdr:col>6</xdr:col>
      <xdr:colOff>0</xdr:colOff>
      <xdr:row>88</xdr:row>
      <xdr:rowOff>133350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2"/>
        <a:srcRect l="18205" r="19764" b="-1751"/>
        <a:stretch>
          <a:fillRect/>
        </a:stretch>
      </xdr:blipFill>
      <xdr:spPr>
        <a:xfrm>
          <a:off x="2771775" y="22774275"/>
          <a:ext cx="14573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104775</xdr:colOff>
      <xdr:row>58</xdr:row>
      <xdr:rowOff>0</xdr:rowOff>
    </xdr:from>
    <xdr:to>
      <xdr:col>4</xdr:col>
      <xdr:colOff>38100</xdr:colOff>
      <xdr:row>61</xdr:row>
      <xdr:rowOff>28575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2"/>
        <a:srcRect l="18205" r="19764" b="-1751"/>
        <a:stretch>
          <a:fillRect/>
        </a:stretch>
      </xdr:blipFill>
      <xdr:spPr>
        <a:xfrm>
          <a:off x="2771775" y="15468600"/>
          <a:ext cx="4762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104775</xdr:colOff>
      <xdr:row>31</xdr:row>
      <xdr:rowOff>0</xdr:rowOff>
    </xdr:from>
    <xdr:to>
      <xdr:col>3</xdr:col>
      <xdr:colOff>209550</xdr:colOff>
      <xdr:row>34</xdr:row>
      <xdr:rowOff>28575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2"/>
        <a:srcRect l="18205" r="19764" b="-1751"/>
        <a:stretch>
          <a:fillRect/>
        </a:stretch>
      </xdr:blipFill>
      <xdr:spPr>
        <a:xfrm>
          <a:off x="2771775" y="8267700"/>
          <a:ext cx="2095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438150</xdr:colOff>
      <xdr:row>62</xdr:row>
      <xdr:rowOff>200025</xdr:rowOff>
    </xdr:from>
    <xdr:to>
      <xdr:col>8</xdr:col>
      <xdr:colOff>0</xdr:colOff>
      <xdr:row>65</xdr:row>
      <xdr:rowOff>28575</xdr:rowOff>
    </xdr:to>
    <xdr:pic>
      <xdr:nvPicPr>
        <xdr:cNvPr id="7" name="Picture 2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16735425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361950</xdr:colOff>
      <xdr:row>35</xdr:row>
      <xdr:rowOff>171450</xdr:rowOff>
    </xdr:from>
    <xdr:to>
      <xdr:col>8</xdr:col>
      <xdr:colOff>0</xdr:colOff>
      <xdr:row>37</xdr:row>
      <xdr:rowOff>266700</xdr:rowOff>
    </xdr:to>
    <xdr:pic>
      <xdr:nvPicPr>
        <xdr:cNvPr id="8" name="Picture 2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8675" y="9505950"/>
          <a:ext cx="6762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590550</xdr:colOff>
      <xdr:row>0</xdr:row>
      <xdr:rowOff>142875</xdr:rowOff>
    </xdr:from>
    <xdr:to>
      <xdr:col>8</xdr:col>
      <xdr:colOff>0</xdr:colOff>
      <xdr:row>2</xdr:row>
      <xdr:rowOff>257175</xdr:rowOff>
    </xdr:to>
    <xdr:pic>
      <xdr:nvPicPr>
        <xdr:cNvPr id="9" name="Picture 2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142875"/>
          <a:ext cx="4476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1</xdr:row>
      <xdr:rowOff>38100</xdr:rowOff>
    </xdr:from>
    <xdr:to>
      <xdr:col>5</xdr:col>
      <xdr:colOff>0</xdr:colOff>
      <xdr:row>3</xdr:row>
      <xdr:rowOff>209550</xdr:rowOff>
    </xdr:to>
    <xdr:pic>
      <xdr:nvPicPr>
        <xdr:cNvPr id="1" name="Picture 2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5225" y="295275"/>
          <a:ext cx="8667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28</xdr:row>
      <xdr:rowOff>257175</xdr:rowOff>
    </xdr:from>
    <xdr:to>
      <xdr:col>3</xdr:col>
      <xdr:colOff>47625</xdr:colOff>
      <xdr:row>38</xdr:row>
      <xdr:rowOff>76200</xdr:rowOff>
    </xdr:to>
    <xdr:pic>
      <xdr:nvPicPr>
        <xdr:cNvPr id="2" name="Picture 6" hidden="1"/>
        <xdr:cNvPicPr preferRelativeResize="1">
          <a:picLocks noChangeAspect="1"/>
        </xdr:cNvPicPr>
      </xdr:nvPicPr>
      <xdr:blipFill>
        <a:blip r:embed="rId2"/>
        <a:srcRect l="18205" r="19764" b="-1751"/>
        <a:stretch>
          <a:fillRect/>
        </a:stretch>
      </xdr:blipFill>
      <xdr:spPr>
        <a:xfrm>
          <a:off x="3076575" y="7458075"/>
          <a:ext cx="533400" cy="2390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95250</xdr:colOff>
      <xdr:row>1</xdr:row>
      <xdr:rowOff>38100</xdr:rowOff>
    </xdr:from>
    <xdr:to>
      <xdr:col>7</xdr:col>
      <xdr:colOff>0</xdr:colOff>
      <xdr:row>3</xdr:row>
      <xdr:rowOff>209550</xdr:rowOff>
    </xdr:to>
    <xdr:pic>
      <xdr:nvPicPr>
        <xdr:cNvPr id="3" name="Picture 2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295275"/>
          <a:ext cx="8667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1000125</xdr:colOff>
      <xdr:row>1</xdr:row>
      <xdr:rowOff>104775</xdr:rowOff>
    </xdr:from>
    <xdr:to>
      <xdr:col>10</xdr:col>
      <xdr:colOff>1038225</xdr:colOff>
      <xdr:row>3</xdr:row>
      <xdr:rowOff>247650</xdr:rowOff>
    </xdr:to>
    <xdr:pic>
      <xdr:nvPicPr>
        <xdr:cNvPr id="1" name="Picture 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371475"/>
          <a:ext cx="11811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885825</xdr:colOff>
      <xdr:row>22</xdr:row>
      <xdr:rowOff>0</xdr:rowOff>
    </xdr:from>
    <xdr:to>
      <xdr:col>2</xdr:col>
      <xdr:colOff>1038225</xdr:colOff>
      <xdr:row>23</xdr:row>
      <xdr:rowOff>190500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rcRect l="18205" r="19764" b="-1751"/>
        <a:stretch>
          <a:fillRect/>
        </a:stretch>
      </xdr:blipFill>
      <xdr:spPr>
        <a:xfrm>
          <a:off x="885825" y="5791200"/>
          <a:ext cx="40862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885825</xdr:colOff>
      <xdr:row>16</xdr:row>
      <xdr:rowOff>0</xdr:rowOff>
    </xdr:from>
    <xdr:to>
      <xdr:col>2</xdr:col>
      <xdr:colOff>1038225</xdr:colOff>
      <xdr:row>18</xdr:row>
      <xdr:rowOff>0</xdr:rowOff>
    </xdr:to>
    <xdr:pic>
      <xdr:nvPicPr>
        <xdr:cNvPr id="3" name="Picture 2" hidden="1"/>
        <xdr:cNvPicPr preferRelativeResize="1">
          <a:picLocks noChangeAspect="1"/>
        </xdr:cNvPicPr>
      </xdr:nvPicPr>
      <xdr:blipFill>
        <a:blip r:embed="rId2"/>
        <a:srcRect l="18205" r="19764" b="-1751"/>
        <a:stretch>
          <a:fillRect/>
        </a:stretch>
      </xdr:blipFill>
      <xdr:spPr>
        <a:xfrm>
          <a:off x="885825" y="4267200"/>
          <a:ext cx="40862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1000125</xdr:colOff>
      <xdr:row>1</xdr:row>
      <xdr:rowOff>104775</xdr:rowOff>
    </xdr:from>
    <xdr:to>
      <xdr:col>10</xdr:col>
      <xdr:colOff>1038225</xdr:colOff>
      <xdr:row>3</xdr:row>
      <xdr:rowOff>247650</xdr:rowOff>
    </xdr:to>
    <xdr:pic>
      <xdr:nvPicPr>
        <xdr:cNvPr id="1" name="Picture 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0075" y="371475"/>
          <a:ext cx="11811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885825</xdr:colOff>
      <xdr:row>22</xdr:row>
      <xdr:rowOff>0</xdr:rowOff>
    </xdr:from>
    <xdr:to>
      <xdr:col>2</xdr:col>
      <xdr:colOff>1038225</xdr:colOff>
      <xdr:row>23</xdr:row>
      <xdr:rowOff>114300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rcRect l="18205" r="19764" b="-1751"/>
        <a:stretch>
          <a:fillRect/>
        </a:stretch>
      </xdr:blipFill>
      <xdr:spPr>
        <a:xfrm>
          <a:off x="885825" y="5715000"/>
          <a:ext cx="39433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43</xdr:row>
      <xdr:rowOff>123825</xdr:rowOff>
    </xdr:from>
    <xdr:to>
      <xdr:col>5</xdr:col>
      <xdr:colOff>0</xdr:colOff>
      <xdr:row>46</xdr:row>
      <xdr:rowOff>9525</xdr:rowOff>
    </xdr:to>
    <xdr:pic>
      <xdr:nvPicPr>
        <xdr:cNvPr id="1" name="Picture 2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9975" y="11182350"/>
          <a:ext cx="9620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</xdr:colOff>
      <xdr:row>1</xdr:row>
      <xdr:rowOff>95250</xdr:rowOff>
    </xdr:from>
    <xdr:to>
      <xdr:col>5</xdr:col>
      <xdr:colOff>0</xdr:colOff>
      <xdr:row>3</xdr:row>
      <xdr:rowOff>257175</xdr:rowOff>
    </xdr:to>
    <xdr:pic>
      <xdr:nvPicPr>
        <xdr:cNvPr id="2" name="Picture 2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352425"/>
          <a:ext cx="9239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64</xdr:row>
      <xdr:rowOff>238125</xdr:rowOff>
    </xdr:from>
    <xdr:to>
      <xdr:col>4</xdr:col>
      <xdr:colOff>114300</xdr:colOff>
      <xdr:row>73</xdr:row>
      <xdr:rowOff>38100</xdr:rowOff>
    </xdr:to>
    <xdr:pic>
      <xdr:nvPicPr>
        <xdr:cNvPr id="3" name="Picture 4" hidden="1"/>
        <xdr:cNvPicPr preferRelativeResize="1">
          <a:picLocks noChangeAspect="1"/>
        </xdr:cNvPicPr>
      </xdr:nvPicPr>
      <xdr:blipFill>
        <a:blip r:embed="rId2"/>
        <a:srcRect l="18205" r="19764" b="-1751"/>
        <a:stretch>
          <a:fillRect/>
        </a:stretch>
      </xdr:blipFill>
      <xdr:spPr>
        <a:xfrm>
          <a:off x="3076575" y="16697325"/>
          <a:ext cx="647700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37</xdr:row>
      <xdr:rowOff>257175</xdr:rowOff>
    </xdr:from>
    <xdr:to>
      <xdr:col>4</xdr:col>
      <xdr:colOff>209550</xdr:colOff>
      <xdr:row>41</xdr:row>
      <xdr:rowOff>57150</xdr:rowOff>
    </xdr:to>
    <xdr:pic>
      <xdr:nvPicPr>
        <xdr:cNvPr id="4" name="Picture 5" hidden="1"/>
        <xdr:cNvPicPr preferRelativeResize="1">
          <a:picLocks noChangeAspect="1"/>
        </xdr:cNvPicPr>
      </xdr:nvPicPr>
      <xdr:blipFill>
        <a:blip r:embed="rId2"/>
        <a:srcRect l="18205" r="19764" b="-1751"/>
        <a:stretch>
          <a:fillRect/>
        </a:stretch>
      </xdr:blipFill>
      <xdr:spPr>
        <a:xfrm>
          <a:off x="3076575" y="9772650"/>
          <a:ext cx="7429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43</xdr:row>
      <xdr:rowOff>123825</xdr:rowOff>
    </xdr:from>
    <xdr:to>
      <xdr:col>7</xdr:col>
      <xdr:colOff>0</xdr:colOff>
      <xdr:row>46</xdr:row>
      <xdr:rowOff>9525</xdr:rowOff>
    </xdr:to>
    <xdr:pic>
      <xdr:nvPicPr>
        <xdr:cNvPr id="5" name="Picture 2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11182350"/>
          <a:ext cx="9620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38100</xdr:colOff>
      <xdr:row>1</xdr:row>
      <xdr:rowOff>95250</xdr:rowOff>
    </xdr:from>
    <xdr:to>
      <xdr:col>7</xdr:col>
      <xdr:colOff>0</xdr:colOff>
      <xdr:row>3</xdr:row>
      <xdr:rowOff>257175</xdr:rowOff>
    </xdr:to>
    <xdr:pic>
      <xdr:nvPicPr>
        <xdr:cNvPr id="6" name="Picture 2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352425"/>
          <a:ext cx="9239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8" zoomScalePageLayoutView="0" workbookViewId="0" topLeftCell="A1">
      <selection activeCell="A1" sqref="A1"/>
    </sheetView>
  </sheetViews>
  <sheetFormatPr defaultColWidth="11.7109375" defaultRowHeight="1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3627">
      <selection activeCell="A1" sqref="A1"/>
    </sheetView>
  </sheetViews>
  <sheetFormatPr defaultColWidth="7.00390625" defaultRowHeight="1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90"/>
  <sheetViews>
    <sheetView showGridLines="0" view="pageBreakPreview" zoomScale="85" zoomScaleNormal="115" zoomScaleSheetLayoutView="85" workbookViewId="0" topLeftCell="A1">
      <selection activeCell="D78" sqref="D78"/>
    </sheetView>
  </sheetViews>
  <sheetFormatPr defaultColWidth="9.57421875" defaultRowHeight="21" customHeight="1"/>
  <cols>
    <col min="1" max="1" width="31.28125" style="35" customWidth="1"/>
    <col min="2" max="2" width="8.7109375" style="14" customWidth="1"/>
    <col min="3" max="3" width="1.57421875" style="14" customWidth="1"/>
    <col min="4" max="4" width="6.57421875" style="38" customWidth="1"/>
    <col min="5" max="5" width="0.71875" style="27" customWidth="1"/>
    <col min="6" max="6" width="14.57421875" style="38" customWidth="1"/>
    <col min="7" max="7" width="0.71875" style="14" customWidth="1"/>
    <col min="8" max="8" width="15.57421875" style="38" customWidth="1"/>
    <col min="9" max="9" width="0.71875" style="14" customWidth="1"/>
    <col min="10" max="10" width="14.57421875" style="14" customWidth="1"/>
    <col min="11" max="11" width="0.71875" style="14" customWidth="1"/>
    <col min="12" max="12" width="15.7109375" style="14" customWidth="1"/>
    <col min="13" max="13" width="0.5625" style="14" customWidth="1"/>
    <col min="14" max="30" width="9.57421875" style="14" customWidth="1"/>
    <col min="31" max="33" width="15.57421875" style="14" customWidth="1"/>
    <col min="34" max="51" width="9.57421875" style="14" customWidth="1"/>
    <col min="52" max="56" width="10.57421875" style="14" customWidth="1"/>
    <col min="57" max="65" width="9.57421875" style="14" customWidth="1"/>
    <col min="66" max="70" width="10.57421875" style="14" customWidth="1"/>
    <col min="71" max="16384" width="9.57421875" style="14" customWidth="1"/>
  </cols>
  <sheetData>
    <row r="1" spans="1:8" ht="21" customHeight="1">
      <c r="A1" s="10" t="s">
        <v>123</v>
      </c>
      <c r="B1" s="11"/>
      <c r="C1" s="11"/>
      <c r="D1" s="12"/>
      <c r="E1" s="13"/>
      <c r="F1" s="12"/>
      <c r="H1" s="12"/>
    </row>
    <row r="2" spans="1:8" ht="21" customHeight="1">
      <c r="A2" s="10" t="s">
        <v>122</v>
      </c>
      <c r="B2" s="15"/>
      <c r="C2" s="15"/>
      <c r="D2" s="15"/>
      <c r="E2" s="15"/>
      <c r="F2" s="15"/>
      <c r="H2" s="15"/>
    </row>
    <row r="3" spans="1:8" ht="21" customHeight="1">
      <c r="A3" s="10" t="s">
        <v>170</v>
      </c>
      <c r="B3" s="15"/>
      <c r="C3" s="15"/>
      <c r="D3" s="15"/>
      <c r="E3" s="15"/>
      <c r="F3" s="15"/>
      <c r="H3" s="15"/>
    </row>
    <row r="4" spans="1:12" ht="21" customHeight="1">
      <c r="A4" s="14"/>
      <c r="B4" s="16"/>
      <c r="C4" s="16"/>
      <c r="D4" s="17"/>
      <c r="E4" s="16"/>
      <c r="F4" s="18"/>
      <c r="H4" s="18"/>
      <c r="L4" s="18" t="s">
        <v>49</v>
      </c>
    </row>
    <row r="5" spans="1:12" ht="21" customHeight="1">
      <c r="A5" s="14"/>
      <c r="B5" s="16"/>
      <c r="C5" s="16"/>
      <c r="D5" s="17"/>
      <c r="E5" s="16"/>
      <c r="F5" s="163" t="s">
        <v>91</v>
      </c>
      <c r="G5" s="163"/>
      <c r="H5" s="163"/>
      <c r="J5" s="162" t="s">
        <v>92</v>
      </c>
      <c r="K5" s="162"/>
      <c r="L5" s="162"/>
    </row>
    <row r="6" spans="1:12" ht="21" customHeight="1">
      <c r="A6" s="14"/>
      <c r="D6" s="161" t="s">
        <v>5</v>
      </c>
      <c r="E6" s="20"/>
      <c r="F6" s="21" t="s">
        <v>171</v>
      </c>
      <c r="G6" s="22"/>
      <c r="H6" s="21" t="s">
        <v>165</v>
      </c>
      <c r="J6" s="21" t="s">
        <v>171</v>
      </c>
      <c r="K6" s="22"/>
      <c r="L6" s="21" t="s">
        <v>165</v>
      </c>
    </row>
    <row r="7" spans="1:12" ht="21" customHeight="1">
      <c r="A7" s="14"/>
      <c r="D7" s="23"/>
      <c r="E7" s="20"/>
      <c r="F7" s="24" t="s">
        <v>46</v>
      </c>
      <c r="H7" s="24" t="s">
        <v>47</v>
      </c>
      <c r="J7" s="24" t="s">
        <v>46</v>
      </c>
      <c r="K7" s="25"/>
      <c r="L7" s="24" t="s">
        <v>47</v>
      </c>
    </row>
    <row r="8" spans="1:12" ht="21" customHeight="1">
      <c r="A8" s="14"/>
      <c r="D8" s="23"/>
      <c r="E8" s="20"/>
      <c r="F8" s="24" t="s">
        <v>48</v>
      </c>
      <c r="H8" s="26"/>
      <c r="J8" s="24" t="s">
        <v>48</v>
      </c>
      <c r="K8" s="25"/>
      <c r="L8" s="26"/>
    </row>
    <row r="9" spans="1:8" ht="21" customHeight="1">
      <c r="A9" s="10" t="s">
        <v>7</v>
      </c>
      <c r="D9" s="19"/>
      <c r="F9" s="28"/>
      <c r="H9" s="28"/>
    </row>
    <row r="10" spans="1:10" ht="21" customHeight="1">
      <c r="A10" s="10" t="s">
        <v>8</v>
      </c>
      <c r="C10" s="29"/>
      <c r="D10" s="30"/>
      <c r="E10" s="29"/>
      <c r="F10" s="29"/>
      <c r="G10" s="29"/>
      <c r="H10" s="29"/>
      <c r="I10" s="29"/>
      <c r="J10" s="29"/>
    </row>
    <row r="11" spans="1:12" ht="21" customHeight="1">
      <c r="A11" s="14" t="s">
        <v>25</v>
      </c>
      <c r="C11" s="29"/>
      <c r="D11" s="91"/>
      <c r="E11" s="106"/>
      <c r="F11" s="80">
        <v>118696</v>
      </c>
      <c r="G11" s="139"/>
      <c r="H11" s="140">
        <v>467704</v>
      </c>
      <c r="I11" s="141"/>
      <c r="J11" s="140">
        <v>103736</v>
      </c>
      <c r="K11" s="141"/>
      <c r="L11" s="140">
        <v>456942</v>
      </c>
    </row>
    <row r="12" spans="1:12" s="36" customFormat="1" ht="21" customHeight="1">
      <c r="A12" s="14" t="s">
        <v>148</v>
      </c>
      <c r="C12" s="29"/>
      <c r="D12" s="91" t="s">
        <v>111</v>
      </c>
      <c r="E12" s="106"/>
      <c r="F12" s="80">
        <v>8003</v>
      </c>
      <c r="G12" s="139"/>
      <c r="H12" s="140">
        <v>7773</v>
      </c>
      <c r="I12" s="141"/>
      <c r="J12" s="140">
        <v>7003</v>
      </c>
      <c r="K12" s="141"/>
      <c r="L12" s="140">
        <v>6734</v>
      </c>
    </row>
    <row r="13" spans="1:12" s="36" customFormat="1" ht="21" customHeight="1">
      <c r="A13" s="14" t="s">
        <v>144</v>
      </c>
      <c r="C13" s="29"/>
      <c r="D13" s="91" t="s">
        <v>82</v>
      </c>
      <c r="E13" s="106"/>
      <c r="F13" s="80">
        <v>12755</v>
      </c>
      <c r="G13" s="139"/>
      <c r="H13" s="140">
        <v>19396</v>
      </c>
      <c r="I13" s="141"/>
      <c r="J13" s="140">
        <v>0</v>
      </c>
      <c r="K13" s="141"/>
      <c r="L13" s="140">
        <v>0</v>
      </c>
    </row>
    <row r="14" spans="1:12" ht="21" customHeight="1">
      <c r="A14" s="36" t="s">
        <v>60</v>
      </c>
      <c r="C14" s="29"/>
      <c r="D14" s="105">
        <v>5</v>
      </c>
      <c r="E14" s="106"/>
      <c r="F14" s="140">
        <v>189227</v>
      </c>
      <c r="G14" s="139"/>
      <c r="H14" s="140">
        <v>224730</v>
      </c>
      <c r="I14" s="142"/>
      <c r="J14" s="140">
        <v>189227</v>
      </c>
      <c r="K14" s="142"/>
      <c r="L14" s="140">
        <v>224730</v>
      </c>
    </row>
    <row r="15" spans="1:12" ht="21" customHeight="1">
      <c r="A15" s="14" t="s">
        <v>35</v>
      </c>
      <c r="C15" s="29"/>
      <c r="D15" s="105">
        <v>6</v>
      </c>
      <c r="E15" s="106"/>
      <c r="F15" s="140">
        <v>413748</v>
      </c>
      <c r="G15" s="139"/>
      <c r="H15" s="140">
        <v>464550</v>
      </c>
      <c r="I15" s="142"/>
      <c r="J15" s="140">
        <v>413748</v>
      </c>
      <c r="K15" s="142"/>
      <c r="L15" s="140">
        <v>464550</v>
      </c>
    </row>
    <row r="16" spans="1:12" ht="21" customHeight="1">
      <c r="A16" s="14" t="s">
        <v>30</v>
      </c>
      <c r="C16" s="29"/>
      <c r="D16" s="105">
        <v>7</v>
      </c>
      <c r="E16" s="106"/>
      <c r="F16" s="140">
        <v>29675</v>
      </c>
      <c r="G16" s="139"/>
      <c r="H16" s="140">
        <v>35982</v>
      </c>
      <c r="I16" s="142"/>
      <c r="J16" s="140">
        <v>29675</v>
      </c>
      <c r="K16" s="142"/>
      <c r="L16" s="140">
        <v>35982</v>
      </c>
    </row>
    <row r="17" spans="1:12" ht="21" customHeight="1">
      <c r="A17" s="14" t="s">
        <v>59</v>
      </c>
      <c r="C17" s="29"/>
      <c r="D17" s="105">
        <v>8</v>
      </c>
      <c r="E17" s="106"/>
      <c r="F17" s="140">
        <v>11082</v>
      </c>
      <c r="G17" s="139"/>
      <c r="H17" s="140">
        <v>14820</v>
      </c>
      <c r="I17" s="142"/>
      <c r="J17" s="140">
        <v>11082</v>
      </c>
      <c r="K17" s="142"/>
      <c r="L17" s="140">
        <v>14820</v>
      </c>
    </row>
    <row r="18" spans="1:12" ht="21" customHeight="1">
      <c r="A18" s="14" t="s">
        <v>6</v>
      </c>
      <c r="C18" s="29"/>
      <c r="D18" s="105"/>
      <c r="E18" s="106"/>
      <c r="F18" s="80">
        <v>8891</v>
      </c>
      <c r="G18" s="139"/>
      <c r="H18" s="140">
        <v>7340</v>
      </c>
      <c r="I18" s="142"/>
      <c r="J18" s="140">
        <v>6876</v>
      </c>
      <c r="K18" s="142"/>
      <c r="L18" s="140">
        <v>5918</v>
      </c>
    </row>
    <row r="19" spans="1:12" ht="21" customHeight="1">
      <c r="A19" s="10" t="s">
        <v>9</v>
      </c>
      <c r="C19" s="29"/>
      <c r="D19" s="30"/>
      <c r="E19" s="31"/>
      <c r="F19" s="37">
        <f>SUM(F11:F18)</f>
        <v>792077</v>
      </c>
      <c r="G19" s="38"/>
      <c r="H19" s="37">
        <f>SUM(H11:H18)</f>
        <v>1242295</v>
      </c>
      <c r="I19" s="38"/>
      <c r="J19" s="37">
        <f>SUM(J11:J18)</f>
        <v>761347</v>
      </c>
      <c r="K19" s="32"/>
      <c r="L19" s="37">
        <f>SUM(L11:L18)</f>
        <v>1209676</v>
      </c>
    </row>
    <row r="20" spans="1:12" ht="21" customHeight="1">
      <c r="A20" s="10" t="s">
        <v>10</v>
      </c>
      <c r="C20" s="29"/>
      <c r="D20" s="30"/>
      <c r="E20" s="31"/>
      <c r="F20" s="39"/>
      <c r="G20" s="38"/>
      <c r="H20" s="39"/>
      <c r="I20" s="38"/>
      <c r="J20" s="39"/>
      <c r="K20" s="32"/>
      <c r="L20" s="39"/>
    </row>
    <row r="21" spans="1:12" ht="21" customHeight="1">
      <c r="A21" s="14" t="s">
        <v>31</v>
      </c>
      <c r="C21" s="29"/>
      <c r="D21" s="91" t="s">
        <v>143</v>
      </c>
      <c r="E21" s="106"/>
      <c r="F21" s="80">
        <v>50675</v>
      </c>
      <c r="G21" s="139"/>
      <c r="H21" s="140">
        <v>54873</v>
      </c>
      <c r="I21" s="141"/>
      <c r="J21" s="140">
        <v>50675</v>
      </c>
      <c r="K21" s="141"/>
      <c r="L21" s="140">
        <v>54873</v>
      </c>
    </row>
    <row r="22" spans="1:12" ht="21" customHeight="1">
      <c r="A22" s="35" t="s">
        <v>77</v>
      </c>
      <c r="C22" s="29"/>
      <c r="D22" s="91" t="s">
        <v>83</v>
      </c>
      <c r="E22" s="106"/>
      <c r="F22" s="111">
        <v>438116</v>
      </c>
      <c r="G22" s="139"/>
      <c r="H22" s="140">
        <v>437699</v>
      </c>
      <c r="I22" s="141"/>
      <c r="J22" s="140">
        <v>438116</v>
      </c>
      <c r="K22" s="141"/>
      <c r="L22" s="140">
        <v>437699</v>
      </c>
    </row>
    <row r="23" spans="1:12" ht="21" customHeight="1">
      <c r="A23" s="1" t="s">
        <v>101</v>
      </c>
      <c r="C23" s="29"/>
      <c r="D23" s="91" t="s">
        <v>141</v>
      </c>
      <c r="E23" s="106"/>
      <c r="F23" s="111">
        <v>80982</v>
      </c>
      <c r="G23" s="139"/>
      <c r="H23" s="140">
        <v>72578</v>
      </c>
      <c r="I23" s="142"/>
      <c r="J23" s="140">
        <v>80982</v>
      </c>
      <c r="K23" s="142"/>
      <c r="L23" s="140">
        <v>72578</v>
      </c>
    </row>
    <row r="24" spans="1:12" ht="21" customHeight="1">
      <c r="A24" s="14" t="s">
        <v>80</v>
      </c>
      <c r="C24" s="29"/>
      <c r="D24" s="105">
        <v>7</v>
      </c>
      <c r="E24" s="106"/>
      <c r="F24" s="111">
        <v>6122</v>
      </c>
      <c r="G24" s="139"/>
      <c r="H24" s="140">
        <v>10589</v>
      </c>
      <c r="I24" s="142"/>
      <c r="J24" s="140">
        <v>6122</v>
      </c>
      <c r="K24" s="142"/>
      <c r="L24" s="140">
        <v>10589</v>
      </c>
    </row>
    <row r="25" spans="1:12" ht="21" customHeight="1">
      <c r="A25" s="14" t="s">
        <v>79</v>
      </c>
      <c r="C25" s="29"/>
      <c r="D25" s="105">
        <v>8</v>
      </c>
      <c r="E25" s="106"/>
      <c r="F25" s="111">
        <v>1523</v>
      </c>
      <c r="G25" s="139"/>
      <c r="H25" s="140">
        <v>3668</v>
      </c>
      <c r="I25" s="142"/>
      <c r="J25" s="140">
        <v>1523</v>
      </c>
      <c r="K25" s="142"/>
      <c r="L25" s="140">
        <v>3668</v>
      </c>
    </row>
    <row r="26" spans="1:12" ht="21" customHeight="1">
      <c r="A26" s="14" t="s">
        <v>139</v>
      </c>
      <c r="C26" s="29"/>
      <c r="D26" s="105">
        <v>11</v>
      </c>
      <c r="E26" s="106"/>
      <c r="F26" s="80">
        <v>0</v>
      </c>
      <c r="G26" s="139"/>
      <c r="H26" s="140">
        <v>0</v>
      </c>
      <c r="I26" s="142"/>
      <c r="J26" s="140">
        <v>20000</v>
      </c>
      <c r="K26" s="142"/>
      <c r="L26" s="140">
        <v>20000</v>
      </c>
    </row>
    <row r="27" spans="1:12" ht="21" customHeight="1">
      <c r="A27" s="14" t="s">
        <v>76</v>
      </c>
      <c r="C27" s="29"/>
      <c r="D27" s="105"/>
      <c r="E27" s="106"/>
      <c r="F27" s="80">
        <v>6333</v>
      </c>
      <c r="G27" s="139"/>
      <c r="H27" s="140">
        <v>6333</v>
      </c>
      <c r="I27" s="142"/>
      <c r="J27" s="140">
        <v>6333</v>
      </c>
      <c r="K27" s="142"/>
      <c r="L27" s="140">
        <v>6333</v>
      </c>
    </row>
    <row r="28" spans="1:12" ht="21" customHeight="1">
      <c r="A28" s="14" t="s">
        <v>33</v>
      </c>
      <c r="C28" s="29"/>
      <c r="D28" s="105"/>
      <c r="E28" s="106"/>
      <c r="F28" s="80">
        <v>9113</v>
      </c>
      <c r="G28" s="139"/>
      <c r="H28" s="140">
        <v>9229</v>
      </c>
      <c r="I28" s="142"/>
      <c r="J28" s="140">
        <v>8932</v>
      </c>
      <c r="K28" s="142"/>
      <c r="L28" s="140">
        <v>9014</v>
      </c>
    </row>
    <row r="29" spans="1:12" ht="21" customHeight="1">
      <c r="A29" s="14" t="s">
        <v>112</v>
      </c>
      <c r="C29" s="29"/>
      <c r="D29" s="105"/>
      <c r="E29" s="106"/>
      <c r="F29" s="80">
        <v>6003</v>
      </c>
      <c r="G29" s="139"/>
      <c r="H29" s="140">
        <v>7760</v>
      </c>
      <c r="I29" s="142"/>
      <c r="J29" s="140">
        <v>4985</v>
      </c>
      <c r="K29" s="142"/>
      <c r="L29" s="140">
        <v>6596</v>
      </c>
    </row>
    <row r="30" spans="1:12" ht="21" customHeight="1">
      <c r="A30" s="14" t="s">
        <v>34</v>
      </c>
      <c r="C30" s="29"/>
      <c r="D30" s="105"/>
      <c r="E30" s="106"/>
      <c r="F30" s="80">
        <v>37896</v>
      </c>
      <c r="G30" s="139"/>
      <c r="H30" s="140">
        <v>38119</v>
      </c>
      <c r="I30" s="142"/>
      <c r="J30" s="140">
        <v>31624</v>
      </c>
      <c r="K30" s="142"/>
      <c r="L30" s="140">
        <v>31977</v>
      </c>
    </row>
    <row r="31" spans="1:12" ht="21" customHeight="1">
      <c r="A31" s="14" t="s">
        <v>54</v>
      </c>
      <c r="C31" s="29"/>
      <c r="D31" s="105"/>
      <c r="E31" s="106"/>
      <c r="F31" s="89">
        <v>135927</v>
      </c>
      <c r="G31" s="139"/>
      <c r="H31" s="143">
        <v>134315</v>
      </c>
      <c r="I31" s="142"/>
      <c r="J31" s="143">
        <v>131654</v>
      </c>
      <c r="K31" s="142"/>
      <c r="L31" s="143">
        <v>129935</v>
      </c>
    </row>
    <row r="32" spans="1:12" ht="21" customHeight="1">
      <c r="A32" s="10" t="s">
        <v>11</v>
      </c>
      <c r="C32" s="29"/>
      <c r="D32" s="30"/>
      <c r="E32" s="31"/>
      <c r="F32" s="37">
        <f>SUM(F21:F31)</f>
        <v>772690</v>
      </c>
      <c r="G32" s="40"/>
      <c r="H32" s="37">
        <f>SUM(H21:H31)</f>
        <v>775163</v>
      </c>
      <c r="I32" s="40"/>
      <c r="J32" s="37">
        <f>SUM(J21:J31)</f>
        <v>780946</v>
      </c>
      <c r="K32" s="32"/>
      <c r="L32" s="37">
        <f>SUM(L21:L31)</f>
        <v>783262</v>
      </c>
    </row>
    <row r="33" spans="1:12" ht="21" customHeight="1" thickBot="1">
      <c r="A33" s="10" t="s">
        <v>12</v>
      </c>
      <c r="D33" s="30"/>
      <c r="E33" s="31"/>
      <c r="F33" s="41">
        <f>F19+F32</f>
        <v>1564767</v>
      </c>
      <c r="H33" s="41">
        <f>H19+H32</f>
        <v>2017458</v>
      </c>
      <c r="J33" s="41">
        <f>J19+J32</f>
        <v>1542293</v>
      </c>
      <c r="K33" s="32"/>
      <c r="L33" s="41">
        <f>L19+L32</f>
        <v>1992938</v>
      </c>
    </row>
    <row r="34" ht="21" customHeight="1" thickTop="1">
      <c r="A34" s="10"/>
    </row>
    <row r="35" spans="1:8" ht="21" customHeight="1">
      <c r="A35" s="14" t="s">
        <v>4</v>
      </c>
      <c r="D35" s="42"/>
      <c r="E35" s="14"/>
      <c r="F35" s="14"/>
      <c r="H35" s="14"/>
    </row>
    <row r="36" spans="1:5" ht="21" customHeight="1">
      <c r="A36" s="10" t="s">
        <v>123</v>
      </c>
      <c r="B36" s="11"/>
      <c r="C36" s="11"/>
      <c r="D36" s="43"/>
      <c r="E36" s="13"/>
    </row>
    <row r="37" spans="1:5" ht="21" customHeight="1">
      <c r="A37" s="10" t="s">
        <v>126</v>
      </c>
      <c r="B37" s="15"/>
      <c r="C37" s="15"/>
      <c r="D37" s="44"/>
      <c r="E37" s="15"/>
    </row>
    <row r="38" spans="1:8" ht="21" customHeight="1">
      <c r="A38" s="10" t="s">
        <v>170</v>
      </c>
      <c r="B38" s="85"/>
      <c r="C38" s="85"/>
      <c r="D38" s="85"/>
      <c r="E38" s="85"/>
      <c r="F38" s="85"/>
      <c r="H38" s="85"/>
    </row>
    <row r="39" spans="1:12" ht="21" customHeight="1">
      <c r="A39" s="14"/>
      <c r="B39" s="16"/>
      <c r="C39" s="16"/>
      <c r="D39" s="17"/>
      <c r="E39" s="16"/>
      <c r="F39" s="18"/>
      <c r="H39" s="18"/>
      <c r="L39" s="18" t="s">
        <v>49</v>
      </c>
    </row>
    <row r="40" spans="1:12" ht="21" customHeight="1">
      <c r="A40" s="14"/>
      <c r="B40" s="16"/>
      <c r="C40" s="16"/>
      <c r="D40" s="17"/>
      <c r="E40" s="16"/>
      <c r="F40" s="163" t="s">
        <v>91</v>
      </c>
      <c r="G40" s="163"/>
      <c r="H40" s="163"/>
      <c r="J40" s="162" t="s">
        <v>92</v>
      </c>
      <c r="K40" s="162"/>
      <c r="L40" s="162"/>
    </row>
    <row r="41" spans="1:12" ht="21" customHeight="1">
      <c r="A41" s="14"/>
      <c r="D41" s="161" t="s">
        <v>5</v>
      </c>
      <c r="E41" s="20"/>
      <c r="F41" s="21" t="s">
        <v>171</v>
      </c>
      <c r="G41" s="22"/>
      <c r="H41" s="21" t="s">
        <v>165</v>
      </c>
      <c r="J41" s="21" t="s">
        <v>171</v>
      </c>
      <c r="K41" s="22"/>
      <c r="L41" s="21" t="s">
        <v>165</v>
      </c>
    </row>
    <row r="42" spans="1:12" ht="21" customHeight="1">
      <c r="A42" s="14"/>
      <c r="D42" s="23"/>
      <c r="E42" s="20"/>
      <c r="F42" s="24" t="s">
        <v>46</v>
      </c>
      <c r="H42" s="24" t="s">
        <v>47</v>
      </c>
      <c r="J42" s="24" t="s">
        <v>46</v>
      </c>
      <c r="K42" s="25"/>
      <c r="L42" s="24" t="s">
        <v>47</v>
      </c>
    </row>
    <row r="43" spans="1:12" ht="21" customHeight="1">
      <c r="A43" s="14"/>
      <c r="D43" s="23"/>
      <c r="E43" s="20"/>
      <c r="F43" s="24" t="s">
        <v>48</v>
      </c>
      <c r="H43" s="26"/>
      <c r="J43" s="24" t="s">
        <v>48</v>
      </c>
      <c r="K43" s="25"/>
      <c r="L43" s="26"/>
    </row>
    <row r="44" spans="1:8" ht="21" customHeight="1">
      <c r="A44" s="10" t="s">
        <v>13</v>
      </c>
      <c r="B44" s="45"/>
      <c r="C44" s="45"/>
      <c r="D44" s="30"/>
      <c r="E44" s="45"/>
      <c r="F44" s="45"/>
      <c r="H44" s="45"/>
    </row>
    <row r="45" spans="1:4" ht="21" customHeight="1">
      <c r="A45" s="10" t="s">
        <v>14</v>
      </c>
      <c r="D45" s="30"/>
    </row>
    <row r="46" spans="1:12" ht="21" customHeight="1">
      <c r="A46" s="14" t="s">
        <v>150</v>
      </c>
      <c r="D46" s="91" t="s">
        <v>152</v>
      </c>
      <c r="E46" s="106"/>
      <c r="F46" s="80">
        <v>20000</v>
      </c>
      <c r="G46" s="139"/>
      <c r="H46" s="140">
        <v>50000</v>
      </c>
      <c r="I46" s="141"/>
      <c r="J46" s="140">
        <v>20000</v>
      </c>
      <c r="K46" s="141"/>
      <c r="L46" s="140">
        <v>50000</v>
      </c>
    </row>
    <row r="47" spans="1:12" ht="21" customHeight="1">
      <c r="A47" s="14" t="s">
        <v>32</v>
      </c>
      <c r="D47" s="91"/>
      <c r="E47" s="106"/>
      <c r="F47" s="80">
        <v>2093</v>
      </c>
      <c r="G47" s="139"/>
      <c r="H47" s="140">
        <v>3792</v>
      </c>
      <c r="I47" s="141"/>
      <c r="J47" s="140">
        <v>139</v>
      </c>
      <c r="K47" s="141"/>
      <c r="L47" s="140">
        <v>1081</v>
      </c>
    </row>
    <row r="48" spans="1:12" ht="21" customHeight="1">
      <c r="A48" s="14" t="s">
        <v>74</v>
      </c>
      <c r="D48" s="91" t="s">
        <v>137</v>
      </c>
      <c r="E48" s="106"/>
      <c r="F48" s="80">
        <v>0</v>
      </c>
      <c r="G48" s="139"/>
      <c r="H48" s="140">
        <v>393206</v>
      </c>
      <c r="I48" s="141"/>
      <c r="J48" s="140">
        <v>0</v>
      </c>
      <c r="K48" s="141"/>
      <c r="L48" s="140">
        <v>393206</v>
      </c>
    </row>
    <row r="49" spans="1:12" ht="21" customHeight="1">
      <c r="A49" s="14" t="s">
        <v>124</v>
      </c>
      <c r="D49" s="91"/>
      <c r="E49" s="106"/>
      <c r="F49" s="80">
        <v>3696</v>
      </c>
      <c r="G49" s="139"/>
      <c r="H49" s="140">
        <v>3617</v>
      </c>
      <c r="I49" s="141"/>
      <c r="J49" s="140">
        <v>3071</v>
      </c>
      <c r="K49" s="141"/>
      <c r="L49" s="140">
        <v>3014</v>
      </c>
    </row>
    <row r="50" spans="1:12" ht="21" customHeight="1">
      <c r="A50" s="14" t="s">
        <v>55</v>
      </c>
      <c r="D50" s="91"/>
      <c r="E50" s="106"/>
      <c r="F50" s="80">
        <v>772</v>
      </c>
      <c r="G50" s="139"/>
      <c r="H50" s="140">
        <v>772</v>
      </c>
      <c r="I50" s="141"/>
      <c r="J50" s="140">
        <v>0</v>
      </c>
      <c r="K50" s="141"/>
      <c r="L50" s="140">
        <v>0</v>
      </c>
    </row>
    <row r="51" spans="1:12" ht="21" customHeight="1">
      <c r="A51" s="14" t="s">
        <v>121</v>
      </c>
      <c r="B51" s="29"/>
      <c r="D51" s="105">
        <v>15</v>
      </c>
      <c r="E51" s="106"/>
      <c r="F51" s="80">
        <v>40885</v>
      </c>
      <c r="G51" s="139"/>
      <c r="H51" s="140">
        <v>38562</v>
      </c>
      <c r="I51" s="142"/>
      <c r="J51" s="140">
        <v>40686</v>
      </c>
      <c r="K51" s="142"/>
      <c r="L51" s="140">
        <v>38310</v>
      </c>
    </row>
    <row r="52" spans="1:12" ht="21" customHeight="1">
      <c r="A52" s="14" t="s">
        <v>0</v>
      </c>
      <c r="B52" s="29"/>
      <c r="D52" s="105"/>
      <c r="E52" s="106"/>
      <c r="F52" s="80">
        <v>10022</v>
      </c>
      <c r="G52" s="139"/>
      <c r="H52" s="140">
        <v>16783</v>
      </c>
      <c r="I52" s="142"/>
      <c r="J52" s="140">
        <v>8574</v>
      </c>
      <c r="K52" s="142"/>
      <c r="L52" s="140">
        <v>14670</v>
      </c>
    </row>
    <row r="53" spans="1:12" ht="21" customHeight="1">
      <c r="A53" s="10" t="s">
        <v>15</v>
      </c>
      <c r="C53" s="29"/>
      <c r="D53" s="30"/>
      <c r="E53" s="31"/>
      <c r="F53" s="50">
        <f>SUM(F46:F52)</f>
        <v>77468</v>
      </c>
      <c r="G53" s="51"/>
      <c r="H53" s="50">
        <f>SUM(H46:H52)</f>
        <v>506732</v>
      </c>
      <c r="I53" s="51"/>
      <c r="J53" s="50">
        <f>SUM(J46:J52)</f>
        <v>72470</v>
      </c>
      <c r="K53" s="31"/>
      <c r="L53" s="50">
        <f>SUM(L46:L52)</f>
        <v>500281</v>
      </c>
    </row>
    <row r="54" spans="1:12" ht="21" customHeight="1">
      <c r="A54" s="10" t="s">
        <v>56</v>
      </c>
      <c r="C54" s="29"/>
      <c r="D54" s="30"/>
      <c r="E54" s="31"/>
      <c r="F54" s="52"/>
      <c r="G54" s="51"/>
      <c r="H54" s="52"/>
      <c r="I54" s="51"/>
      <c r="J54" s="52"/>
      <c r="K54" s="31"/>
      <c r="L54" s="52"/>
    </row>
    <row r="55" spans="1:12" ht="21" customHeight="1">
      <c r="A55" s="14" t="s">
        <v>87</v>
      </c>
      <c r="C55" s="29"/>
      <c r="D55" s="91" t="s">
        <v>137</v>
      </c>
      <c r="E55" s="106"/>
      <c r="F55" s="80">
        <v>395083</v>
      </c>
      <c r="G55" s="139"/>
      <c r="H55" s="140">
        <v>394089</v>
      </c>
      <c r="I55" s="141"/>
      <c r="J55" s="140">
        <v>395083</v>
      </c>
      <c r="K55" s="141"/>
      <c r="L55" s="140">
        <v>394089</v>
      </c>
    </row>
    <row r="56" spans="1:12" ht="21" customHeight="1">
      <c r="A56" s="14" t="s">
        <v>125</v>
      </c>
      <c r="C56" s="29"/>
      <c r="D56" s="91"/>
      <c r="E56" s="106"/>
      <c r="F56" s="80">
        <v>3079</v>
      </c>
      <c r="G56" s="139"/>
      <c r="H56" s="140">
        <v>4078</v>
      </c>
      <c r="I56" s="141"/>
      <c r="J56" s="140">
        <v>2557</v>
      </c>
      <c r="K56" s="141"/>
      <c r="L56" s="140">
        <v>3386</v>
      </c>
    </row>
    <row r="57" spans="1:12" ht="21" customHeight="1">
      <c r="A57" s="14" t="s">
        <v>58</v>
      </c>
      <c r="C57" s="29"/>
      <c r="D57" s="91"/>
      <c r="E57" s="106"/>
      <c r="F57" s="80">
        <v>3918</v>
      </c>
      <c r="G57" s="139"/>
      <c r="H57" s="140">
        <v>3745</v>
      </c>
      <c r="I57" s="141"/>
      <c r="J57" s="140">
        <v>3837</v>
      </c>
      <c r="K57" s="141"/>
      <c r="L57" s="140">
        <v>3673</v>
      </c>
    </row>
    <row r="58" spans="1:12" ht="21" customHeight="1">
      <c r="A58" s="14" t="s">
        <v>113</v>
      </c>
      <c r="C58" s="29"/>
      <c r="D58" s="91"/>
      <c r="E58" s="106"/>
      <c r="F58" s="80">
        <v>385</v>
      </c>
      <c r="G58" s="139"/>
      <c r="H58" s="140">
        <v>385</v>
      </c>
      <c r="I58" s="141"/>
      <c r="J58" s="140">
        <v>320</v>
      </c>
      <c r="K58" s="141"/>
      <c r="L58" s="140">
        <v>320</v>
      </c>
    </row>
    <row r="59" spans="1:12" ht="21" customHeight="1">
      <c r="A59" s="10" t="s">
        <v>26</v>
      </c>
      <c r="C59" s="29"/>
      <c r="D59" s="30"/>
      <c r="E59" s="31"/>
      <c r="F59" s="50">
        <f>SUM(F55:F58)</f>
        <v>402465</v>
      </c>
      <c r="G59" s="51"/>
      <c r="H59" s="50">
        <f>SUM(H55:H58)</f>
        <v>402297</v>
      </c>
      <c r="I59" s="51"/>
      <c r="J59" s="50">
        <f>SUM(J55:J58)</f>
        <v>401797</v>
      </c>
      <c r="K59" s="31"/>
      <c r="L59" s="50">
        <f>SUM(L55:L58)</f>
        <v>401468</v>
      </c>
    </row>
    <row r="60" spans="1:12" ht="21" customHeight="1">
      <c r="A60" s="10" t="s">
        <v>16</v>
      </c>
      <c r="C60" s="29"/>
      <c r="D60" s="30"/>
      <c r="E60" s="31"/>
      <c r="F60" s="50">
        <f>F53+F59</f>
        <v>479933</v>
      </c>
      <c r="G60" s="51"/>
      <c r="H60" s="50">
        <f>H53+H59</f>
        <v>909029</v>
      </c>
      <c r="I60" s="51"/>
      <c r="J60" s="50">
        <f>J53+J59</f>
        <v>474267</v>
      </c>
      <c r="K60" s="31"/>
      <c r="L60" s="50">
        <f>L53+L59</f>
        <v>901749</v>
      </c>
    </row>
    <row r="61" spans="1:8" ht="21" customHeight="1">
      <c r="A61" s="14"/>
      <c r="D61" s="14"/>
      <c r="E61" s="14"/>
      <c r="F61" s="14"/>
      <c r="H61" s="14"/>
    </row>
    <row r="62" spans="1:5" ht="21" customHeight="1">
      <c r="A62" s="14" t="s">
        <v>4</v>
      </c>
      <c r="D62" s="42"/>
      <c r="E62" s="14"/>
    </row>
    <row r="63" spans="1:8" ht="21" customHeight="1">
      <c r="A63" s="10" t="s">
        <v>123</v>
      </c>
      <c r="B63" s="11"/>
      <c r="C63" s="11"/>
      <c r="D63" s="43"/>
      <c r="E63" s="13"/>
      <c r="F63" s="12"/>
      <c r="H63" s="12"/>
    </row>
    <row r="64" spans="1:8" ht="21" customHeight="1">
      <c r="A64" s="10" t="s">
        <v>126</v>
      </c>
      <c r="B64" s="15"/>
      <c r="C64" s="15"/>
      <c r="D64" s="44"/>
      <c r="E64" s="15"/>
      <c r="F64" s="15"/>
      <c r="H64" s="15"/>
    </row>
    <row r="65" spans="1:8" ht="21" customHeight="1">
      <c r="A65" s="10" t="s">
        <v>170</v>
      </c>
      <c r="B65" s="15"/>
      <c r="C65" s="15"/>
      <c r="D65" s="15"/>
      <c r="E65" s="15"/>
      <c r="F65" s="15"/>
      <c r="H65" s="15"/>
    </row>
    <row r="66" spans="1:12" ht="21" customHeight="1">
      <c r="A66" s="14"/>
      <c r="B66" s="16"/>
      <c r="C66" s="16"/>
      <c r="D66" s="17"/>
      <c r="E66" s="16"/>
      <c r="F66" s="18"/>
      <c r="H66" s="18"/>
      <c r="L66" s="18" t="s">
        <v>49</v>
      </c>
    </row>
    <row r="67" spans="1:12" ht="21" customHeight="1">
      <c r="A67" s="14"/>
      <c r="B67" s="16"/>
      <c r="C67" s="16"/>
      <c r="D67" s="17"/>
      <c r="E67" s="16"/>
      <c r="F67" s="163" t="s">
        <v>91</v>
      </c>
      <c r="G67" s="163"/>
      <c r="H67" s="163"/>
      <c r="J67" s="162" t="s">
        <v>92</v>
      </c>
      <c r="K67" s="162"/>
      <c r="L67" s="162"/>
    </row>
    <row r="68" spans="1:12" ht="21" customHeight="1">
      <c r="A68" s="14"/>
      <c r="D68" s="161" t="s">
        <v>5</v>
      </c>
      <c r="E68" s="20"/>
      <c r="F68" s="21" t="s">
        <v>171</v>
      </c>
      <c r="G68" s="22"/>
      <c r="H68" s="21" t="s">
        <v>165</v>
      </c>
      <c r="J68" s="21" t="s">
        <v>171</v>
      </c>
      <c r="K68" s="22"/>
      <c r="L68" s="21" t="s">
        <v>165</v>
      </c>
    </row>
    <row r="69" spans="1:12" ht="21" customHeight="1">
      <c r="A69" s="14"/>
      <c r="D69" s="23"/>
      <c r="E69" s="20"/>
      <c r="F69" s="24" t="s">
        <v>46</v>
      </c>
      <c r="H69" s="24" t="s">
        <v>47</v>
      </c>
      <c r="J69" s="24" t="s">
        <v>46</v>
      </c>
      <c r="K69" s="25"/>
      <c r="L69" s="24" t="s">
        <v>47</v>
      </c>
    </row>
    <row r="70" spans="1:12" ht="21" customHeight="1">
      <c r="A70" s="14"/>
      <c r="D70" s="23"/>
      <c r="E70" s="20"/>
      <c r="F70" s="24" t="s">
        <v>48</v>
      </c>
      <c r="H70" s="26"/>
      <c r="J70" s="24" t="s">
        <v>48</v>
      </c>
      <c r="K70" s="25"/>
      <c r="L70" s="26"/>
    </row>
    <row r="71" spans="1:8" ht="21" customHeight="1">
      <c r="A71" s="10" t="s">
        <v>17</v>
      </c>
      <c r="B71" s="45"/>
      <c r="C71" s="45"/>
      <c r="D71" s="30"/>
      <c r="E71" s="45"/>
      <c r="F71" s="45"/>
      <c r="H71" s="45"/>
    </row>
    <row r="72" spans="1:9" ht="21" customHeight="1">
      <c r="A72" s="10" t="s">
        <v>18</v>
      </c>
      <c r="C72" s="29"/>
      <c r="D72" s="30"/>
      <c r="E72" s="31"/>
      <c r="F72" s="53"/>
      <c r="G72" s="51"/>
      <c r="H72" s="53"/>
      <c r="I72" s="51"/>
    </row>
    <row r="73" spans="1:9" ht="21" customHeight="1">
      <c r="A73" s="14" t="s">
        <v>1</v>
      </c>
      <c r="C73" s="29"/>
      <c r="D73" s="30" t="s">
        <v>61</v>
      </c>
      <c r="E73" s="31"/>
      <c r="F73" s="53"/>
      <c r="G73" s="51"/>
      <c r="H73" s="53"/>
      <c r="I73" s="51"/>
    </row>
    <row r="74" spans="1:9" ht="21" customHeight="1">
      <c r="A74" s="14" t="s">
        <v>88</v>
      </c>
      <c r="C74" s="29"/>
      <c r="D74" s="30"/>
      <c r="E74" s="31"/>
      <c r="F74" s="54"/>
      <c r="G74" s="51"/>
      <c r="H74" s="54"/>
      <c r="I74" s="51"/>
    </row>
    <row r="75" spans="1:12" ht="21" customHeight="1" thickBot="1">
      <c r="A75" s="55" t="s">
        <v>160</v>
      </c>
      <c r="C75" s="29"/>
      <c r="D75" s="14"/>
      <c r="E75" s="31"/>
      <c r="F75" s="41">
        <v>601733</v>
      </c>
      <c r="H75" s="41">
        <v>601733</v>
      </c>
      <c r="J75" s="41">
        <v>601733</v>
      </c>
      <c r="L75" s="41">
        <v>601733</v>
      </c>
    </row>
    <row r="76" spans="1:12" ht="21" customHeight="1" thickTop="1">
      <c r="A76" s="55" t="s">
        <v>75</v>
      </c>
      <c r="C76" s="29"/>
      <c r="D76" s="56"/>
      <c r="E76" s="31"/>
      <c r="F76" s="54"/>
      <c r="G76" s="51"/>
      <c r="H76" s="54"/>
      <c r="I76" s="51"/>
      <c r="L76" s="54"/>
    </row>
    <row r="77" spans="1:12" ht="21" customHeight="1">
      <c r="A77" s="55" t="s">
        <v>161</v>
      </c>
      <c r="C77" s="29"/>
      <c r="E77" s="31"/>
      <c r="F77" s="39">
        <f>'SE-Conso'!C23</f>
        <v>442931</v>
      </c>
      <c r="G77" s="51"/>
      <c r="H77" s="80">
        <f>'SE-Conso'!C19</f>
        <v>442931</v>
      </c>
      <c r="I77" s="51"/>
      <c r="J77" s="39">
        <f>'SE-Separate'!C23</f>
        <v>442931</v>
      </c>
      <c r="L77" s="39">
        <f>'SE-Separate'!C19</f>
        <v>442931</v>
      </c>
    </row>
    <row r="78" spans="1:12" ht="21" customHeight="1">
      <c r="A78" s="14" t="s">
        <v>57</v>
      </c>
      <c r="C78" s="29"/>
      <c r="D78" s="30" t="s">
        <v>61</v>
      </c>
      <c r="E78" s="31"/>
      <c r="F78" s="39">
        <f>'SE-Conso'!E23</f>
        <v>519409</v>
      </c>
      <c r="G78" s="51"/>
      <c r="H78" s="86">
        <f>'SE-Conso'!E19</f>
        <v>519409</v>
      </c>
      <c r="I78" s="51"/>
      <c r="J78" s="39">
        <f>'SE-Separate'!E23</f>
        <v>519409</v>
      </c>
      <c r="L78" s="39">
        <f>'SE-Separate'!E19</f>
        <v>519409</v>
      </c>
    </row>
    <row r="79" spans="1:12" ht="21" customHeight="1">
      <c r="A79" s="14" t="s">
        <v>2</v>
      </c>
      <c r="C79" s="29"/>
      <c r="D79" s="30"/>
      <c r="E79" s="31"/>
      <c r="F79" s="39"/>
      <c r="G79" s="51"/>
      <c r="H79" s="86"/>
      <c r="I79" s="51"/>
      <c r="J79" s="39"/>
      <c r="L79" s="39"/>
    </row>
    <row r="80" spans="1:12" ht="21" customHeight="1">
      <c r="A80" s="14" t="s">
        <v>66</v>
      </c>
      <c r="C80" s="29"/>
      <c r="D80" s="30"/>
      <c r="E80" s="31"/>
      <c r="F80" s="39">
        <f>'SE-Conso'!I23</f>
        <v>30000</v>
      </c>
      <c r="G80" s="51"/>
      <c r="H80" s="86">
        <f>'SE-Conso'!I19</f>
        <v>30000</v>
      </c>
      <c r="I80" s="51"/>
      <c r="J80" s="39">
        <f>'SE-Separate'!I23</f>
        <v>30000</v>
      </c>
      <c r="K80" s="32"/>
      <c r="L80" s="39">
        <f>'SE-Separate'!I19</f>
        <v>30000</v>
      </c>
    </row>
    <row r="81" spans="1:12" ht="21" customHeight="1">
      <c r="A81" s="14" t="s">
        <v>67</v>
      </c>
      <c r="C81" s="29"/>
      <c r="D81" s="30"/>
      <c r="E81" s="31"/>
      <c r="F81" s="57">
        <f>'SE-Conso'!K23</f>
        <v>92494</v>
      </c>
      <c r="G81" s="51"/>
      <c r="H81" s="87">
        <f>'SE-Conso'!K19</f>
        <v>116089</v>
      </c>
      <c r="I81" s="51"/>
      <c r="J81" s="57">
        <f>'SE-Separate'!K23</f>
        <v>75686</v>
      </c>
      <c r="L81" s="57">
        <f>'SE-Separate'!K19</f>
        <v>98849</v>
      </c>
    </row>
    <row r="82" spans="1:12" ht="21" customHeight="1">
      <c r="A82" s="10" t="s">
        <v>19</v>
      </c>
      <c r="C82" s="29"/>
      <c r="D82" s="30"/>
      <c r="E82" s="31"/>
      <c r="F82" s="37">
        <f>SUM(F77:F81)</f>
        <v>1084834</v>
      </c>
      <c r="G82" s="51"/>
      <c r="H82" s="37">
        <f>SUM(H77:H81)</f>
        <v>1108429</v>
      </c>
      <c r="I82" s="51"/>
      <c r="J82" s="37">
        <f>SUM(J77:J81)</f>
        <v>1068026</v>
      </c>
      <c r="L82" s="37">
        <f>SUM(L77:L81)</f>
        <v>1091189</v>
      </c>
    </row>
    <row r="83" spans="1:12" ht="21" customHeight="1" thickBot="1">
      <c r="A83" s="10" t="s">
        <v>20</v>
      </c>
      <c r="C83" s="29"/>
      <c r="D83" s="30"/>
      <c r="E83" s="31"/>
      <c r="F83" s="41">
        <f>SUM(F60,F82)</f>
        <v>1564767</v>
      </c>
      <c r="G83" s="51"/>
      <c r="H83" s="41">
        <f>SUM(H60,H82)</f>
        <v>2017458</v>
      </c>
      <c r="I83" s="51"/>
      <c r="J83" s="41">
        <f>SUM(J60,J82)</f>
        <v>1542293</v>
      </c>
      <c r="L83" s="41">
        <f>SUM(L60,L82)</f>
        <v>1992938</v>
      </c>
    </row>
    <row r="84" spans="1:12" ht="21" customHeight="1" thickTop="1">
      <c r="A84" s="10"/>
      <c r="C84" s="29"/>
      <c r="D84" s="30"/>
      <c r="E84" s="31"/>
      <c r="F84" s="3">
        <f>SUM(F83-F33)</f>
        <v>0</v>
      </c>
      <c r="G84" s="104"/>
      <c r="H84" s="3">
        <f>SUM(H83-H33)</f>
        <v>0</v>
      </c>
      <c r="I84" s="104"/>
      <c r="J84" s="3">
        <f>SUM(J83-J33)</f>
        <v>0</v>
      </c>
      <c r="K84" s="1"/>
      <c r="L84" s="3">
        <f>SUM(L83-L33)</f>
        <v>0</v>
      </c>
    </row>
    <row r="85" spans="1:9" ht="21" customHeight="1">
      <c r="A85" s="14" t="s">
        <v>4</v>
      </c>
      <c r="C85" s="29"/>
      <c r="G85" s="51"/>
      <c r="I85" s="51"/>
    </row>
    <row r="86" spans="1:9" ht="21" customHeight="1">
      <c r="A86" s="10"/>
      <c r="C86" s="29"/>
      <c r="G86" s="51"/>
      <c r="I86" s="51"/>
    </row>
    <row r="87" spans="1:9" ht="21" customHeight="1">
      <c r="A87" s="58"/>
      <c r="B87" s="59"/>
      <c r="C87" s="60"/>
      <c r="D87" s="60"/>
      <c r="E87" s="32"/>
      <c r="F87" s="60"/>
      <c r="G87" s="51"/>
      <c r="H87" s="60"/>
      <c r="I87" s="51"/>
    </row>
    <row r="88" spans="1:9" ht="21" customHeight="1">
      <c r="A88" s="10"/>
      <c r="C88" s="29"/>
      <c r="D88" s="60"/>
      <c r="E88" s="32"/>
      <c r="F88" s="60"/>
      <c r="G88" s="51"/>
      <c r="H88" s="60"/>
      <c r="I88" s="51"/>
    </row>
    <row r="89" spans="1:9" ht="21" customHeight="1">
      <c r="A89" s="10"/>
      <c r="C89" s="61" t="s">
        <v>28</v>
      </c>
      <c r="E89" s="32"/>
      <c r="F89" s="60"/>
      <c r="G89" s="51"/>
      <c r="H89" s="60"/>
      <c r="I89" s="51"/>
    </row>
    <row r="90" spans="1:5" ht="21" customHeight="1">
      <c r="A90" s="58"/>
      <c r="B90" s="59"/>
      <c r="C90" s="60"/>
      <c r="E90" s="62"/>
    </row>
  </sheetData>
  <sheetProtection/>
  <mergeCells count="6">
    <mergeCell ref="J5:L5"/>
    <mergeCell ref="J67:L67"/>
    <mergeCell ref="F5:H5"/>
    <mergeCell ref="F40:H40"/>
    <mergeCell ref="J40:L40"/>
    <mergeCell ref="F67:H67"/>
  </mergeCells>
  <printOptions horizontalCentered="1"/>
  <pageMargins left="0.984251968503937" right="0.31496062992125984" top="0.7874015748031497" bottom="0.3937007874015748" header="0.1968503937007874" footer="0.1968503937007874"/>
  <pageSetup firstPageNumber="2" useFirstPageNumber="1" fitToHeight="0" horizontalDpi="600" verticalDpi="600" orientation="portrait" paperSize="9" scale="80" r:id="rId2"/>
  <rowBreaks count="2" manualBreakCount="2">
    <brk id="35" max="255" man="1"/>
    <brk id="62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9"/>
  <sheetViews>
    <sheetView showGridLines="0" view="pageBreakPreview" zoomScale="85" zoomScaleNormal="70" zoomScaleSheetLayoutView="85" zoomScalePageLayoutView="0" workbookViewId="0" topLeftCell="A1">
      <selection activeCell="A21" sqref="A21"/>
    </sheetView>
  </sheetViews>
  <sheetFormatPr defaultColWidth="9.28125" defaultRowHeight="20.25" customHeight="1"/>
  <cols>
    <col min="1" max="1" width="33.57421875" style="14" customWidth="1"/>
    <col min="2" max="2" width="12.57421875" style="14" customWidth="1"/>
    <col min="3" max="3" width="7.28125" style="14" customWidth="1"/>
    <col min="4" max="4" width="0.71875" style="14" customWidth="1"/>
    <col min="5" max="5" width="14.421875" style="14" customWidth="1"/>
    <col min="6" max="6" width="0.71875" style="14" customWidth="1"/>
    <col min="7" max="7" width="14.421875" style="14" customWidth="1"/>
    <col min="8" max="8" width="0.71875" style="14" customWidth="1"/>
    <col min="9" max="9" width="13.421875" style="14" customWidth="1"/>
    <col min="10" max="10" width="0.71875" style="14" customWidth="1"/>
    <col min="11" max="11" width="13.421875" style="14" customWidth="1"/>
    <col min="12" max="16384" width="9.28125" style="14" customWidth="1"/>
  </cols>
  <sheetData>
    <row r="1" spans="1:11" ht="20.25" customHeight="1">
      <c r="A1" s="63"/>
      <c r="B1" s="34"/>
      <c r="C1" s="38"/>
      <c r="D1" s="62"/>
      <c r="E1" s="64"/>
      <c r="G1" s="64"/>
      <c r="K1" s="64" t="s">
        <v>50</v>
      </c>
    </row>
    <row r="2" spans="1:7" ht="20.25" customHeight="1">
      <c r="A2" s="10" t="s">
        <v>123</v>
      </c>
      <c r="B2" s="11"/>
      <c r="C2" s="12"/>
      <c r="D2" s="13"/>
      <c r="E2" s="12"/>
      <c r="G2" s="12"/>
    </row>
    <row r="3" spans="1:7" ht="20.25" customHeight="1">
      <c r="A3" s="10" t="s">
        <v>119</v>
      </c>
      <c r="B3" s="13"/>
      <c r="C3" s="13"/>
      <c r="D3" s="13"/>
      <c r="E3" s="13"/>
      <c r="G3" s="13"/>
    </row>
    <row r="4" spans="1:7" ht="20.25" customHeight="1">
      <c r="A4" s="65" t="s">
        <v>167</v>
      </c>
      <c r="C4" s="13"/>
      <c r="D4" s="13"/>
      <c r="E4" s="13"/>
      <c r="G4" s="13"/>
    </row>
    <row r="5" spans="4:11" ht="20.25" customHeight="1">
      <c r="D5" s="27"/>
      <c r="E5" s="18"/>
      <c r="G5" s="18"/>
      <c r="K5" s="66" t="s">
        <v>73</v>
      </c>
    </row>
    <row r="6" spans="4:11" ht="20.25" customHeight="1">
      <c r="D6" s="27"/>
      <c r="E6" s="163" t="s">
        <v>91</v>
      </c>
      <c r="F6" s="163"/>
      <c r="G6" s="163"/>
      <c r="I6" s="162" t="s">
        <v>92</v>
      </c>
      <c r="J6" s="162"/>
      <c r="K6" s="162"/>
    </row>
    <row r="7" spans="3:11" ht="20.25" customHeight="1">
      <c r="C7" s="155" t="s">
        <v>5</v>
      </c>
      <c r="D7" s="27"/>
      <c r="E7" s="21">
        <v>2023</v>
      </c>
      <c r="F7" s="24"/>
      <c r="G7" s="21">
        <v>2022</v>
      </c>
      <c r="I7" s="21">
        <v>2023</v>
      </c>
      <c r="J7" s="24"/>
      <c r="K7" s="21">
        <v>2022</v>
      </c>
    </row>
    <row r="8" spans="1:7" ht="20.25" customHeight="1">
      <c r="A8" s="10" t="s">
        <v>44</v>
      </c>
      <c r="C8" s="23"/>
      <c r="D8" s="20"/>
      <c r="E8" s="67"/>
      <c r="G8" s="67"/>
    </row>
    <row r="9" spans="1:7" ht="20.25" customHeight="1">
      <c r="A9" s="10" t="s">
        <v>21</v>
      </c>
      <c r="C9" s="30"/>
      <c r="D9" s="27"/>
      <c r="E9" s="38"/>
      <c r="G9" s="38"/>
    </row>
    <row r="10" spans="1:11" ht="20.25" customHeight="1">
      <c r="A10" s="14" t="s">
        <v>114</v>
      </c>
      <c r="C10" s="91" t="s">
        <v>84</v>
      </c>
      <c r="D10" s="106"/>
      <c r="E10" s="144">
        <v>17542</v>
      </c>
      <c r="F10" s="139"/>
      <c r="G10" s="144">
        <v>29942</v>
      </c>
      <c r="H10" s="139"/>
      <c r="I10" s="144">
        <v>16827</v>
      </c>
      <c r="J10" s="139"/>
      <c r="K10" s="144">
        <v>28906</v>
      </c>
    </row>
    <row r="11" spans="1:11" ht="20.25" customHeight="1">
      <c r="A11" s="14" t="s">
        <v>115</v>
      </c>
      <c r="C11" s="91" t="s">
        <v>151</v>
      </c>
      <c r="D11" s="106"/>
      <c r="E11" s="144">
        <v>9913</v>
      </c>
      <c r="F11" s="139"/>
      <c r="G11" s="144">
        <v>11159</v>
      </c>
      <c r="H11" s="139"/>
      <c r="I11" s="144">
        <v>6100</v>
      </c>
      <c r="J11" s="139"/>
      <c r="K11" s="110">
        <v>3706</v>
      </c>
    </row>
    <row r="12" spans="1:11" ht="20.25" customHeight="1">
      <c r="A12" s="14" t="s">
        <v>116</v>
      </c>
      <c r="C12" s="91"/>
      <c r="D12" s="106"/>
      <c r="E12" s="144">
        <v>3202</v>
      </c>
      <c r="F12" s="139"/>
      <c r="G12" s="144">
        <v>4431</v>
      </c>
      <c r="H12" s="139"/>
      <c r="I12" s="144">
        <v>2444</v>
      </c>
      <c r="J12" s="139"/>
      <c r="K12" s="109">
        <v>4055</v>
      </c>
    </row>
    <row r="13" spans="1:11" ht="20.25" customHeight="1">
      <c r="A13" s="10" t="s">
        <v>22</v>
      </c>
      <c r="C13" s="91"/>
      <c r="D13" s="106"/>
      <c r="E13" s="112">
        <f>SUM(E10:E12)</f>
        <v>30657</v>
      </c>
      <c r="F13" s="139"/>
      <c r="G13" s="112">
        <f>SUM(G10:G12)</f>
        <v>45532</v>
      </c>
      <c r="H13" s="139"/>
      <c r="I13" s="112">
        <f>SUM(I10:I12)</f>
        <v>25371</v>
      </c>
      <c r="J13" s="139"/>
      <c r="K13" s="133">
        <f>SUM(K10:K12)</f>
        <v>36667</v>
      </c>
    </row>
    <row r="14" spans="1:11" ht="20.25" customHeight="1">
      <c r="A14" s="10" t="s">
        <v>23</v>
      </c>
      <c r="C14" s="91"/>
      <c r="D14" s="106"/>
      <c r="E14" s="109"/>
      <c r="F14" s="139"/>
      <c r="G14" s="109"/>
      <c r="H14" s="139"/>
      <c r="I14" s="109"/>
      <c r="J14" s="139"/>
      <c r="K14" s="111"/>
    </row>
    <row r="15" spans="1:11" ht="20.25" customHeight="1">
      <c r="A15" s="14" t="s">
        <v>138</v>
      </c>
      <c r="C15" s="91"/>
      <c r="D15" s="106"/>
      <c r="E15" s="109">
        <v>6169</v>
      </c>
      <c r="F15" s="139"/>
      <c r="G15" s="109">
        <v>6413</v>
      </c>
      <c r="H15" s="139"/>
      <c r="I15" s="109">
        <v>3741</v>
      </c>
      <c r="J15" s="139"/>
      <c r="K15" s="109">
        <v>3658</v>
      </c>
    </row>
    <row r="16" spans="1:11" ht="20.25" customHeight="1">
      <c r="A16" s="14" t="s">
        <v>27</v>
      </c>
      <c r="C16" s="91"/>
      <c r="D16" s="106"/>
      <c r="E16" s="109">
        <v>18602</v>
      </c>
      <c r="F16" s="139"/>
      <c r="G16" s="109">
        <v>17257</v>
      </c>
      <c r="H16" s="139"/>
      <c r="I16" s="109">
        <v>17119</v>
      </c>
      <c r="J16" s="139"/>
      <c r="K16" s="109">
        <v>15902</v>
      </c>
    </row>
    <row r="17" spans="1:11" ht="20.25" customHeight="1">
      <c r="A17" s="14" t="s">
        <v>117</v>
      </c>
      <c r="C17" s="91" t="s">
        <v>118</v>
      </c>
      <c r="D17" s="106"/>
      <c r="E17" s="109">
        <v>17324</v>
      </c>
      <c r="F17" s="139"/>
      <c r="G17" s="109">
        <v>31779</v>
      </c>
      <c r="H17" s="139"/>
      <c r="I17" s="109">
        <v>15642</v>
      </c>
      <c r="J17" s="139"/>
      <c r="K17" s="109">
        <v>30073</v>
      </c>
    </row>
    <row r="18" spans="1:11" ht="20.25" customHeight="1">
      <c r="A18" s="10" t="s">
        <v>24</v>
      </c>
      <c r="C18" s="30"/>
      <c r="D18" s="31"/>
      <c r="E18" s="112">
        <f>SUM(E15:E17)</f>
        <v>42095</v>
      </c>
      <c r="F18" s="139"/>
      <c r="G18" s="112">
        <f>SUM(G15:G17)</f>
        <v>55449</v>
      </c>
      <c r="H18" s="139"/>
      <c r="I18" s="112">
        <f>SUM(I15:I17)</f>
        <v>36502</v>
      </c>
      <c r="J18" s="139"/>
      <c r="K18" s="133">
        <f>SUM(K15:K17)</f>
        <v>49633</v>
      </c>
    </row>
    <row r="19" spans="1:11" ht="20.25" customHeight="1">
      <c r="A19" s="10" t="s">
        <v>176</v>
      </c>
      <c r="B19" s="10"/>
      <c r="C19" s="30"/>
      <c r="D19" s="31"/>
      <c r="E19" s="109">
        <f>E13-E18</f>
        <v>-11438</v>
      </c>
      <c r="F19" s="139"/>
      <c r="G19" s="109">
        <f>G13-G18</f>
        <v>-9917</v>
      </c>
      <c r="H19" s="139"/>
      <c r="I19" s="109">
        <f>I13-I18</f>
        <v>-11131</v>
      </c>
      <c r="J19" s="139"/>
      <c r="K19" s="111">
        <f>K13-K18</f>
        <v>-12966</v>
      </c>
    </row>
    <row r="20" spans="1:11" ht="20.25" customHeight="1">
      <c r="A20" s="14" t="s">
        <v>153</v>
      </c>
      <c r="C20" s="92"/>
      <c r="D20" s="106"/>
      <c r="E20" s="113">
        <v>-13768</v>
      </c>
      <c r="F20" s="139"/>
      <c r="G20" s="113">
        <v>-12768</v>
      </c>
      <c r="H20" s="139"/>
      <c r="I20" s="113">
        <v>-13751</v>
      </c>
      <c r="J20" s="139"/>
      <c r="K20" s="113">
        <v>-12791</v>
      </c>
    </row>
    <row r="21" spans="1:11" ht="20.25" customHeight="1">
      <c r="A21" s="10" t="s">
        <v>185</v>
      </c>
      <c r="B21" s="10"/>
      <c r="C21" s="30"/>
      <c r="D21" s="31"/>
      <c r="E21" s="110">
        <f>SUM(E19:E20)</f>
        <v>-25206</v>
      </c>
      <c r="F21" s="139"/>
      <c r="G21" s="110">
        <f>SUM(G19:G20)</f>
        <v>-22685</v>
      </c>
      <c r="H21" s="139"/>
      <c r="I21" s="110">
        <f>SUM(I19:I20)</f>
        <v>-24882</v>
      </c>
      <c r="J21" s="139"/>
      <c r="K21" s="136">
        <f>SUM(K19:K20)</f>
        <v>-25757</v>
      </c>
    </row>
    <row r="22" spans="1:11" ht="20.25" customHeight="1">
      <c r="A22" s="14" t="s">
        <v>177</v>
      </c>
      <c r="C22" s="91" t="s">
        <v>174</v>
      </c>
      <c r="D22" s="106"/>
      <c r="E22" s="108">
        <v>1611</v>
      </c>
      <c r="F22" s="139"/>
      <c r="G22" s="108">
        <v>1699</v>
      </c>
      <c r="H22" s="139"/>
      <c r="I22" s="108">
        <v>1719</v>
      </c>
      <c r="J22" s="139"/>
      <c r="K22" s="108">
        <v>3532</v>
      </c>
    </row>
    <row r="23" spans="1:11" ht="20.25" customHeight="1">
      <c r="A23" s="10" t="s">
        <v>155</v>
      </c>
      <c r="C23" s="30"/>
      <c r="D23" s="31"/>
      <c r="E23" s="37">
        <f>SUM(E21:E22)</f>
        <v>-23595</v>
      </c>
      <c r="F23" s="139"/>
      <c r="G23" s="112">
        <f>SUM(G21:G22)</f>
        <v>-20986</v>
      </c>
      <c r="H23" s="139"/>
      <c r="I23" s="112">
        <f>SUM(I21:I22)</f>
        <v>-23163</v>
      </c>
      <c r="J23" s="139"/>
      <c r="K23" s="133">
        <f>SUM(K21:K22)</f>
        <v>-22225</v>
      </c>
    </row>
    <row r="24" spans="1:11" ht="20.25" customHeight="1">
      <c r="A24" s="10"/>
      <c r="C24" s="30"/>
      <c r="D24" s="31"/>
      <c r="E24" s="54"/>
      <c r="G24" s="3"/>
      <c r="I24" s="54"/>
      <c r="J24" s="32"/>
      <c r="K24" s="54"/>
    </row>
    <row r="25" spans="1:11" ht="20.25" customHeight="1">
      <c r="A25" s="69" t="s">
        <v>64</v>
      </c>
      <c r="B25" s="70"/>
      <c r="C25" s="30"/>
      <c r="D25" s="31"/>
      <c r="E25" s="71">
        <v>0</v>
      </c>
      <c r="G25" s="89">
        <v>0</v>
      </c>
      <c r="I25" s="71">
        <v>0</v>
      </c>
      <c r="J25" s="32"/>
      <c r="K25" s="71">
        <v>0</v>
      </c>
    </row>
    <row r="26" spans="1:11" ht="20.25" customHeight="1">
      <c r="A26" s="69"/>
      <c r="B26" s="70"/>
      <c r="C26" s="30"/>
      <c r="D26" s="31"/>
      <c r="E26" s="54"/>
      <c r="G26" s="3"/>
      <c r="I26" s="54"/>
      <c r="J26" s="32"/>
      <c r="K26" s="54"/>
    </row>
    <row r="27" spans="1:11" ht="20.25" customHeight="1" thickBot="1">
      <c r="A27" s="69" t="s">
        <v>51</v>
      </c>
      <c r="B27" s="70"/>
      <c r="C27" s="30"/>
      <c r="D27" s="31"/>
      <c r="E27" s="41">
        <f>SUM(E23:E25)</f>
        <v>-23595</v>
      </c>
      <c r="G27" s="90">
        <f>SUM(G23:G25)</f>
        <v>-20986</v>
      </c>
      <c r="I27" s="41">
        <f>SUM(I23:I25)</f>
        <v>-23163</v>
      </c>
      <c r="J27" s="32"/>
      <c r="K27" s="41">
        <f>SUM(K23:K25)</f>
        <v>-22225</v>
      </c>
    </row>
    <row r="28" spans="1:11" ht="20.25" customHeight="1" thickTop="1">
      <c r="A28" s="10"/>
      <c r="C28" s="30"/>
      <c r="D28" s="31"/>
      <c r="E28" s="54"/>
      <c r="G28" s="3"/>
      <c r="I28" s="54"/>
      <c r="J28" s="32"/>
      <c r="K28" s="54"/>
    </row>
    <row r="29" spans="1:11" ht="20.25" customHeight="1">
      <c r="A29" s="69" t="s">
        <v>186</v>
      </c>
      <c r="C29" s="103">
        <v>20</v>
      </c>
      <c r="D29" s="107"/>
      <c r="G29" s="1"/>
      <c r="J29" s="34"/>
      <c r="K29" s="34"/>
    </row>
    <row r="30" spans="1:11" ht="20.25" customHeight="1">
      <c r="A30" s="36" t="s">
        <v>178</v>
      </c>
      <c r="B30" s="70"/>
      <c r="C30" s="1"/>
      <c r="D30" s="107"/>
      <c r="E30" s="1"/>
      <c r="F30" s="1"/>
      <c r="G30" s="1"/>
      <c r="H30" s="1"/>
      <c r="I30" s="1"/>
      <c r="J30" s="99"/>
      <c r="K30" s="95"/>
    </row>
    <row r="31" spans="1:11" ht="20.25" customHeight="1" thickBot="1">
      <c r="A31" s="36" t="s">
        <v>179</v>
      </c>
      <c r="B31" s="70"/>
      <c r="C31" s="1"/>
      <c r="D31" s="107"/>
      <c r="E31" s="146">
        <v>-0.053015029428962974</v>
      </c>
      <c r="F31" s="145"/>
      <c r="G31" s="146">
        <v>-0.05</v>
      </c>
      <c r="H31" s="145"/>
      <c r="I31" s="146">
        <v>-0.05203970821640391</v>
      </c>
      <c r="J31" s="147"/>
      <c r="K31" s="148">
        <v>-0.053</v>
      </c>
    </row>
    <row r="32" spans="1:11" s="34" customFormat="1" ht="20.25" customHeight="1" thickTop="1">
      <c r="A32" s="22" t="s">
        <v>110</v>
      </c>
      <c r="B32" s="100"/>
      <c r="C32" s="95"/>
      <c r="D32" s="94"/>
      <c r="G32" s="139"/>
      <c r="H32" s="139"/>
      <c r="I32" s="139"/>
      <c r="J32" s="139"/>
      <c r="K32" s="139"/>
    </row>
    <row r="33" spans="1:12" ht="20.25" customHeight="1" thickBot="1">
      <c r="A33" s="22" t="s">
        <v>109</v>
      </c>
      <c r="B33" s="70"/>
      <c r="C33" s="95"/>
      <c r="D33" s="94"/>
      <c r="E33" s="149">
        <v>442931</v>
      </c>
      <c r="F33" s="139"/>
      <c r="G33" s="149">
        <v>415562</v>
      </c>
      <c r="H33" s="139"/>
      <c r="I33" s="149">
        <v>442931</v>
      </c>
      <c r="J33" s="139"/>
      <c r="K33" s="149">
        <v>415562</v>
      </c>
      <c r="L33" s="1"/>
    </row>
    <row r="34" spans="1:12" ht="20.25" customHeight="1" thickTop="1">
      <c r="A34" s="22"/>
      <c r="B34" s="70"/>
      <c r="C34" s="95"/>
      <c r="D34" s="94"/>
      <c r="E34" s="154"/>
      <c r="F34" s="139"/>
      <c r="G34" s="154"/>
      <c r="H34" s="139"/>
      <c r="I34" s="154"/>
      <c r="J34" s="139"/>
      <c r="K34" s="154"/>
      <c r="L34" s="1"/>
    </row>
    <row r="35" spans="1:14" ht="20.25" customHeight="1">
      <c r="A35" s="156" t="s">
        <v>180</v>
      </c>
      <c r="B35" s="150"/>
      <c r="C35" s="150"/>
      <c r="D35" s="157"/>
      <c r="E35" s="157"/>
      <c r="F35" s="141"/>
      <c r="G35" s="141"/>
      <c r="H35" s="150"/>
      <c r="I35" s="141"/>
      <c r="J35" s="150"/>
      <c r="K35" s="152"/>
      <c r="L35" s="150"/>
      <c r="M35" s="150"/>
      <c r="N35" s="150"/>
    </row>
    <row r="36" spans="1:11" ht="20.25" customHeight="1" thickBot="1">
      <c r="A36" s="158" t="s">
        <v>179</v>
      </c>
      <c r="B36" s="153"/>
      <c r="C36" s="158"/>
      <c r="D36" s="158"/>
      <c r="E36" s="159">
        <f>E23/E37</f>
        <v>-0.053270148172062916</v>
      </c>
      <c r="F36" s="150"/>
      <c r="G36" s="159">
        <f>G23/G37</f>
        <v>-0.04976322984371036</v>
      </c>
      <c r="H36" s="150"/>
      <c r="I36" s="159">
        <f>I23/I37</f>
        <v>-0.05229482695950385</v>
      </c>
      <c r="J36" s="152"/>
      <c r="K36" s="159">
        <f>K23/K37</f>
        <v>-0.05270121906396944</v>
      </c>
    </row>
    <row r="37" spans="1:11" ht="20.25" customHeight="1" thickBot="1" thickTop="1">
      <c r="A37" s="158" t="s">
        <v>181</v>
      </c>
      <c r="B37" s="153"/>
      <c r="C37" s="158"/>
      <c r="D37" s="158"/>
      <c r="E37" s="160">
        <v>442931</v>
      </c>
      <c r="F37" s="150"/>
      <c r="G37" s="160">
        <v>421717</v>
      </c>
      <c r="H37" s="150"/>
      <c r="I37" s="160">
        <v>442931</v>
      </c>
      <c r="J37" s="152"/>
      <c r="K37" s="160">
        <v>421717</v>
      </c>
    </row>
    <row r="38" spans="3:7" ht="20.25" customHeight="1" thickTop="1">
      <c r="C38" s="72"/>
      <c r="D38" s="31"/>
      <c r="E38" s="72"/>
      <c r="G38" s="72"/>
    </row>
    <row r="39" spans="1:9" ht="20.25" customHeight="1">
      <c r="A39" s="14" t="s">
        <v>4</v>
      </c>
      <c r="C39" s="73"/>
      <c r="D39" s="29"/>
      <c r="E39" s="73"/>
      <c r="G39" s="73"/>
      <c r="I39" s="54"/>
    </row>
  </sheetData>
  <sheetProtection/>
  <mergeCells count="2">
    <mergeCell ref="I6:K6"/>
    <mergeCell ref="E6:G6"/>
  </mergeCells>
  <printOptions horizontalCentered="1"/>
  <pageMargins left="0.984251968503937" right="0.31496062992125984" top="0.7874015748031497" bottom="0.3937007874015748" header="0.1968503937007874" footer="0.1968503937007874"/>
  <pageSetup firstPageNumber="2" useFirstPageNumber="1" fitToHeight="0" horizontalDpi="600" verticalDpi="600" orientation="portrait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8"/>
  <sheetViews>
    <sheetView showGridLines="0" view="pageBreakPreview" zoomScaleSheetLayoutView="100" workbookViewId="0" topLeftCell="A16">
      <selection activeCell="F22" sqref="F22"/>
    </sheetView>
  </sheetViews>
  <sheetFormatPr defaultColWidth="9.28125" defaultRowHeight="21" customHeight="1"/>
  <cols>
    <col min="1" max="1" width="57.421875" style="1" customWidth="1"/>
    <col min="2" max="2" width="1.57421875" style="1" customWidth="1"/>
    <col min="3" max="3" width="15.57421875" style="1" customWidth="1"/>
    <col min="4" max="4" width="1.57421875" style="1" customWidth="1"/>
    <col min="5" max="5" width="15.57421875" style="1" customWidth="1"/>
    <col min="6" max="6" width="1.57421875" style="1" customWidth="1"/>
    <col min="7" max="7" width="15.57421875" style="1" customWidth="1"/>
    <col min="8" max="8" width="1.57421875" style="1" customWidth="1"/>
    <col min="9" max="9" width="15.57421875" style="1" customWidth="1"/>
    <col min="10" max="10" width="1.57421875" style="1" customWidth="1"/>
    <col min="11" max="11" width="15.57421875" style="1" customWidth="1"/>
    <col min="12" max="12" width="1.57421875" style="1" customWidth="1"/>
    <col min="13" max="13" width="15.57421875" style="1" customWidth="1"/>
    <col min="14" max="16384" width="9.28125" style="1" customWidth="1"/>
  </cols>
  <sheetData>
    <row r="1" ht="21" customHeight="1">
      <c r="M1" s="4" t="s">
        <v>50</v>
      </c>
    </row>
    <row r="2" spans="1:13" ht="21" customHeight="1">
      <c r="A2" s="101" t="s">
        <v>123</v>
      </c>
      <c r="B2" s="115"/>
      <c r="C2" s="115"/>
      <c r="D2" s="115"/>
      <c r="E2" s="115"/>
      <c r="F2" s="115"/>
      <c r="G2" s="115"/>
      <c r="H2" s="115"/>
      <c r="J2" s="116"/>
      <c r="K2" s="117"/>
      <c r="L2" s="117"/>
      <c r="M2" s="117"/>
    </row>
    <row r="3" spans="1:13" ht="21" customHeight="1">
      <c r="A3" s="118" t="s">
        <v>106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</row>
    <row r="4" spans="1:13" ht="21" customHeight="1">
      <c r="A4" s="5" t="s">
        <v>167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</row>
    <row r="5" spans="1:13" ht="21" customHeight="1">
      <c r="A5" s="120"/>
      <c r="B5" s="118"/>
      <c r="C5" s="118"/>
      <c r="D5" s="118"/>
      <c r="E5" s="118"/>
      <c r="F5" s="118"/>
      <c r="G5" s="118"/>
      <c r="H5" s="118"/>
      <c r="I5" s="121"/>
      <c r="J5" s="118"/>
      <c r="K5" s="121"/>
      <c r="L5" s="121"/>
      <c r="M5" s="2" t="s">
        <v>49</v>
      </c>
    </row>
    <row r="6" spans="1:13" ht="21" customHeight="1">
      <c r="A6" s="120"/>
      <c r="B6" s="118"/>
      <c r="C6" s="165" t="s">
        <v>107</v>
      </c>
      <c r="D6" s="165"/>
      <c r="E6" s="165"/>
      <c r="F6" s="165"/>
      <c r="G6" s="165"/>
      <c r="H6" s="165"/>
      <c r="I6" s="165"/>
      <c r="J6" s="165"/>
      <c r="K6" s="165"/>
      <c r="L6" s="165"/>
      <c r="M6" s="165"/>
    </row>
    <row r="7" spans="3:13" s="107" customFormat="1" ht="21" customHeight="1">
      <c r="C7" s="107" t="s">
        <v>90</v>
      </c>
      <c r="I7" s="164" t="s">
        <v>2</v>
      </c>
      <c r="J7" s="164"/>
      <c r="K7" s="164"/>
      <c r="L7" s="94"/>
      <c r="M7" s="123" t="s">
        <v>95</v>
      </c>
    </row>
    <row r="8" spans="3:13" s="107" customFormat="1" ht="21" customHeight="1">
      <c r="C8" s="107" t="s">
        <v>99</v>
      </c>
      <c r="I8" s="107" t="s">
        <v>29</v>
      </c>
      <c r="J8" s="94"/>
      <c r="M8" s="123" t="s">
        <v>96</v>
      </c>
    </row>
    <row r="9" spans="3:13" ht="21" customHeight="1">
      <c r="C9" s="122" t="s">
        <v>98</v>
      </c>
      <c r="E9" s="122" t="s">
        <v>57</v>
      </c>
      <c r="F9" s="94"/>
      <c r="G9" s="122" t="s">
        <v>81</v>
      </c>
      <c r="I9" s="122" t="s">
        <v>89</v>
      </c>
      <c r="K9" s="122" t="s">
        <v>3</v>
      </c>
      <c r="L9" s="94"/>
      <c r="M9" s="124" t="s">
        <v>97</v>
      </c>
    </row>
    <row r="10" spans="1:13" ht="21" customHeight="1">
      <c r="A10" s="101" t="s">
        <v>149</v>
      </c>
      <c r="C10" s="6">
        <v>221449</v>
      </c>
      <c r="D10" s="6"/>
      <c r="E10" s="6">
        <v>82318</v>
      </c>
      <c r="F10" s="6"/>
      <c r="G10" s="6">
        <v>392750</v>
      </c>
      <c r="H10" s="6"/>
      <c r="I10" s="6">
        <v>30000</v>
      </c>
      <c r="J10" s="3"/>
      <c r="K10" s="6">
        <v>213080</v>
      </c>
      <c r="L10" s="6"/>
      <c r="M10" s="6">
        <f>SUM(C10:K10)</f>
        <v>939597</v>
      </c>
    </row>
    <row r="11" spans="1:13" ht="21" customHeight="1">
      <c r="A11" s="1" t="s">
        <v>155</v>
      </c>
      <c r="C11" s="8">
        <v>0</v>
      </c>
      <c r="D11" s="6"/>
      <c r="E11" s="8">
        <v>0</v>
      </c>
      <c r="F11" s="6"/>
      <c r="G11" s="8">
        <v>0</v>
      </c>
      <c r="H11" s="6"/>
      <c r="I11" s="8">
        <v>0</v>
      </c>
      <c r="J11" s="3"/>
      <c r="K11" s="8">
        <f>PL!G23</f>
        <v>-20986</v>
      </c>
      <c r="L11" s="6"/>
      <c r="M11" s="8">
        <f>SUM(C11:L11)</f>
        <v>-20986</v>
      </c>
    </row>
    <row r="12" spans="1:13" ht="21" customHeight="1">
      <c r="A12" s="1" t="s">
        <v>100</v>
      </c>
      <c r="C12" s="9">
        <v>0</v>
      </c>
      <c r="D12" s="6"/>
      <c r="E12" s="9">
        <v>0</v>
      </c>
      <c r="F12" s="6"/>
      <c r="G12" s="9">
        <v>0</v>
      </c>
      <c r="H12" s="6"/>
      <c r="I12" s="9">
        <v>0</v>
      </c>
      <c r="J12" s="3"/>
      <c r="K12" s="9">
        <v>0</v>
      </c>
      <c r="L12" s="6"/>
      <c r="M12" s="9">
        <f>SUM(C12:L12)</f>
        <v>0</v>
      </c>
    </row>
    <row r="13" spans="1:13" ht="21" customHeight="1">
      <c r="A13" s="1" t="s">
        <v>51</v>
      </c>
      <c r="C13" s="6">
        <f>SUM(C11:C12)</f>
        <v>0</v>
      </c>
      <c r="D13" s="6"/>
      <c r="E13" s="6">
        <f>SUM(E11:E12)</f>
        <v>0</v>
      </c>
      <c r="F13" s="6"/>
      <c r="G13" s="6">
        <f>SUM(G11:G12)</f>
        <v>0</v>
      </c>
      <c r="H13" s="6"/>
      <c r="I13" s="6">
        <f>SUM(I11:I12)</f>
        <v>0</v>
      </c>
      <c r="J13" s="3"/>
      <c r="K13" s="6">
        <f>SUM(K11:K12)</f>
        <v>-20986</v>
      </c>
      <c r="L13" s="6"/>
      <c r="M13" s="6">
        <f>SUM(C13:L13)</f>
        <v>-20986</v>
      </c>
    </row>
    <row r="14" spans="1:13" ht="21" customHeight="1">
      <c r="A14" s="1" t="s">
        <v>175</v>
      </c>
      <c r="C14" s="6">
        <v>221449</v>
      </c>
      <c r="D14" s="6"/>
      <c r="E14" s="6">
        <v>44291</v>
      </c>
      <c r="F14" s="6"/>
      <c r="G14" s="6">
        <v>0</v>
      </c>
      <c r="H14" s="6"/>
      <c r="I14" s="6">
        <v>0</v>
      </c>
      <c r="J14" s="6"/>
      <c r="K14" s="6">
        <v>0</v>
      </c>
      <c r="L14" s="6"/>
      <c r="M14" s="6">
        <f>SUM(C14:K14)</f>
        <v>265740</v>
      </c>
    </row>
    <row r="15" spans="1:13" ht="21" customHeight="1">
      <c r="A15" s="1" t="s">
        <v>154</v>
      </c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</row>
    <row r="16" spans="1:13" ht="21" customHeight="1">
      <c r="A16" s="1" t="s">
        <v>187</v>
      </c>
      <c r="C16" s="6">
        <v>3</v>
      </c>
      <c r="D16" s="6"/>
      <c r="E16" s="6">
        <v>13</v>
      </c>
      <c r="F16" s="6"/>
      <c r="G16" s="6">
        <v>-9</v>
      </c>
      <c r="H16" s="6"/>
      <c r="I16" s="6">
        <v>0</v>
      </c>
      <c r="J16" s="3"/>
      <c r="K16" s="6">
        <v>0</v>
      </c>
      <c r="L16" s="6"/>
      <c r="M16" s="6">
        <f>SUM(C16:K16)</f>
        <v>7</v>
      </c>
    </row>
    <row r="17" spans="1:13" ht="21" customHeight="1" thickBot="1">
      <c r="A17" s="101" t="s">
        <v>168</v>
      </c>
      <c r="C17" s="7">
        <f>SUM(C10:C16)-C13</f>
        <v>442901</v>
      </c>
      <c r="D17" s="125"/>
      <c r="E17" s="7">
        <f>SUM(E10:E16)-E13</f>
        <v>126622</v>
      </c>
      <c r="F17" s="125"/>
      <c r="G17" s="7">
        <f>SUM(G10:G16)-G13</f>
        <v>392741</v>
      </c>
      <c r="H17" s="125"/>
      <c r="I17" s="7">
        <f>SUM(I10:I16)-I13</f>
        <v>30000</v>
      </c>
      <c r="J17" s="80"/>
      <c r="K17" s="7">
        <f>SUM(K10:K16)-K13</f>
        <v>192094</v>
      </c>
      <c r="L17" s="125"/>
      <c r="M17" s="7">
        <f>SUM(M10:M16)-M13</f>
        <v>1184358</v>
      </c>
    </row>
    <row r="18" spans="1:13" ht="15" customHeight="1" thickTop="1">
      <c r="A18" s="101"/>
      <c r="C18" s="6"/>
      <c r="D18" s="6"/>
      <c r="E18" s="6"/>
      <c r="F18" s="6"/>
      <c r="G18" s="6"/>
      <c r="H18" s="6"/>
      <c r="I18" s="6"/>
      <c r="J18" s="3"/>
      <c r="K18" s="6"/>
      <c r="L18" s="6"/>
      <c r="M18" s="6"/>
    </row>
    <row r="19" spans="1:13" ht="21" customHeight="1">
      <c r="A19" s="101" t="s">
        <v>164</v>
      </c>
      <c r="C19" s="6">
        <v>442931</v>
      </c>
      <c r="D19" s="6"/>
      <c r="E19" s="6">
        <v>519409</v>
      </c>
      <c r="F19" s="6"/>
      <c r="G19" s="6">
        <v>0</v>
      </c>
      <c r="H19" s="6"/>
      <c r="I19" s="6">
        <v>30000</v>
      </c>
      <c r="J19" s="3"/>
      <c r="K19" s="6">
        <v>116089</v>
      </c>
      <c r="L19" s="6"/>
      <c r="M19" s="6">
        <f>SUM(C19:K19)</f>
        <v>1108429</v>
      </c>
    </row>
    <row r="20" spans="1:13" ht="21" customHeight="1">
      <c r="A20" s="1" t="s">
        <v>155</v>
      </c>
      <c r="C20" s="8">
        <v>0</v>
      </c>
      <c r="D20" s="6"/>
      <c r="E20" s="8">
        <v>0</v>
      </c>
      <c r="F20" s="6"/>
      <c r="G20" s="8">
        <v>0</v>
      </c>
      <c r="H20" s="6"/>
      <c r="I20" s="8">
        <v>0</v>
      </c>
      <c r="J20" s="3"/>
      <c r="K20" s="8">
        <f>PL!E23</f>
        <v>-23595</v>
      </c>
      <c r="L20" s="6"/>
      <c r="M20" s="8">
        <f>SUM(C20:L20)</f>
        <v>-23595</v>
      </c>
    </row>
    <row r="21" spans="1:13" ht="21" customHeight="1">
      <c r="A21" s="1" t="s">
        <v>100</v>
      </c>
      <c r="C21" s="9">
        <v>0</v>
      </c>
      <c r="D21" s="6"/>
      <c r="E21" s="9">
        <v>0</v>
      </c>
      <c r="F21" s="6"/>
      <c r="G21" s="9">
        <v>0</v>
      </c>
      <c r="H21" s="6"/>
      <c r="I21" s="9">
        <v>0</v>
      </c>
      <c r="J21" s="3"/>
      <c r="K21" s="9">
        <v>0</v>
      </c>
      <c r="L21" s="6"/>
      <c r="M21" s="9">
        <f>SUM(C21:L21)</f>
        <v>0</v>
      </c>
    </row>
    <row r="22" spans="1:13" ht="21" customHeight="1">
      <c r="A22" s="1" t="s">
        <v>51</v>
      </c>
      <c r="C22" s="6">
        <f>SUM(C20:C21)</f>
        <v>0</v>
      </c>
      <c r="D22" s="6"/>
      <c r="E22" s="6">
        <f>SUM(E20:E21)</f>
        <v>0</v>
      </c>
      <c r="F22" s="6"/>
      <c r="G22" s="6">
        <f>SUM(G20:G21)</f>
        <v>0</v>
      </c>
      <c r="H22" s="6"/>
      <c r="I22" s="6">
        <f>SUM(I20:I21)</f>
        <v>0</v>
      </c>
      <c r="J22" s="3"/>
      <c r="K22" s="6">
        <f>SUM(K20:K21)</f>
        <v>-23595</v>
      </c>
      <c r="L22" s="6"/>
      <c r="M22" s="6">
        <f>SUM(C22:L22)</f>
        <v>-23595</v>
      </c>
    </row>
    <row r="23" spans="1:13" ht="21" customHeight="1" thickBot="1">
      <c r="A23" s="101" t="s">
        <v>169</v>
      </c>
      <c r="C23" s="7">
        <f>SUM(C19:C22)-C22</f>
        <v>442931</v>
      </c>
      <c r="D23" s="125"/>
      <c r="E23" s="7">
        <f>SUM(E19:E22)-E22</f>
        <v>519409</v>
      </c>
      <c r="F23" s="125"/>
      <c r="G23" s="7">
        <f>SUM(G19:G22)-G22</f>
        <v>0</v>
      </c>
      <c r="H23" s="125"/>
      <c r="I23" s="7">
        <f>SUM(I19:I22)-I22</f>
        <v>30000</v>
      </c>
      <c r="J23" s="80"/>
      <c r="K23" s="7">
        <f>SUM(K19:K22)-K22</f>
        <v>92494</v>
      </c>
      <c r="L23" s="125"/>
      <c r="M23" s="7">
        <f>SUM(M19:M22)-M22</f>
        <v>1084834</v>
      </c>
    </row>
    <row r="24" ht="15" customHeight="1" thickTop="1">
      <c r="M24" s="126"/>
    </row>
    <row r="25" spans="1:13" ht="15" customHeight="1">
      <c r="A25" s="1" t="s">
        <v>4</v>
      </c>
      <c r="M25" s="126"/>
    </row>
    <row r="26" ht="15" customHeight="1">
      <c r="M26" s="126"/>
    </row>
    <row r="27" ht="15" customHeight="1">
      <c r="M27" s="126"/>
    </row>
    <row r="28" ht="15" customHeight="1">
      <c r="M28" s="126"/>
    </row>
    <row r="29" ht="21" customHeight="1"/>
  </sheetData>
  <sheetProtection/>
  <mergeCells count="2">
    <mergeCell ref="I7:K7"/>
    <mergeCell ref="C6:M6"/>
  </mergeCells>
  <printOptions horizontalCentered="1"/>
  <pageMargins left="0.3937007874015748" right="0.7874015748031497" top="0.984251968503937" bottom="0.3937007874015748" header="0.1968503937007874" footer="0.1968503937007874"/>
  <pageSetup firstPageNumber="2" useFirstPageNumber="1" fitToHeight="0" horizontalDpi="600" verticalDpi="600" orientation="landscape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5"/>
  <sheetViews>
    <sheetView showGridLines="0" view="pageBreakPreview" zoomScale="85" zoomScaleNormal="85" zoomScaleSheetLayoutView="85" zoomScalePageLayoutView="0" workbookViewId="0" topLeftCell="A1">
      <selection activeCell="A23" sqref="A23"/>
    </sheetView>
  </sheetViews>
  <sheetFormatPr defaultColWidth="9.28125" defaultRowHeight="21" customHeight="1"/>
  <cols>
    <col min="1" max="1" width="55.28125" style="1" customWidth="1"/>
    <col min="2" max="2" width="1.57421875" style="1" customWidth="1"/>
    <col min="3" max="3" width="15.57421875" style="1" customWidth="1"/>
    <col min="4" max="4" width="1.57421875" style="1" customWidth="1"/>
    <col min="5" max="5" width="15.57421875" style="1" customWidth="1"/>
    <col min="6" max="6" width="1.57421875" style="1" customWidth="1"/>
    <col min="7" max="7" width="15.57421875" style="1" customWidth="1"/>
    <col min="8" max="8" width="1.57421875" style="1" customWidth="1"/>
    <col min="9" max="9" width="15.57421875" style="1" customWidth="1"/>
    <col min="10" max="10" width="1.57421875" style="1" customWidth="1"/>
    <col min="11" max="11" width="15.57421875" style="1" customWidth="1"/>
    <col min="12" max="12" width="1.57421875" style="1" customWidth="1"/>
    <col min="13" max="13" width="15.57421875" style="1" customWidth="1"/>
    <col min="14" max="16384" width="9.28125" style="1" customWidth="1"/>
  </cols>
  <sheetData>
    <row r="1" ht="21" customHeight="1">
      <c r="M1" s="4" t="s">
        <v>50</v>
      </c>
    </row>
    <row r="2" spans="1:13" ht="21" customHeight="1">
      <c r="A2" s="101" t="s">
        <v>123</v>
      </c>
      <c r="B2" s="115"/>
      <c r="C2" s="115"/>
      <c r="D2" s="115"/>
      <c r="E2" s="115"/>
      <c r="F2" s="115"/>
      <c r="G2" s="115"/>
      <c r="H2" s="115"/>
      <c r="J2" s="116"/>
      <c r="K2" s="117"/>
      <c r="L2" s="117"/>
      <c r="M2" s="117"/>
    </row>
    <row r="3" spans="1:13" ht="21" customHeight="1">
      <c r="A3" s="118" t="s">
        <v>108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</row>
    <row r="4" spans="1:13" ht="21" customHeight="1">
      <c r="A4" s="5" t="s">
        <v>167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</row>
    <row r="5" spans="1:13" ht="21" customHeight="1">
      <c r="A5" s="120"/>
      <c r="B5" s="118"/>
      <c r="C5" s="118"/>
      <c r="D5" s="118"/>
      <c r="E5" s="118"/>
      <c r="F5" s="118"/>
      <c r="G5" s="118"/>
      <c r="H5" s="118"/>
      <c r="I5" s="121"/>
      <c r="J5" s="118"/>
      <c r="K5" s="121"/>
      <c r="L5" s="121"/>
      <c r="M5" s="2" t="s">
        <v>49</v>
      </c>
    </row>
    <row r="6" spans="1:13" ht="21" customHeight="1">
      <c r="A6" s="120"/>
      <c r="B6" s="118"/>
      <c r="C6" s="165" t="s">
        <v>92</v>
      </c>
      <c r="D6" s="165"/>
      <c r="E6" s="165"/>
      <c r="F6" s="165"/>
      <c r="G6" s="165"/>
      <c r="H6" s="165"/>
      <c r="I6" s="165"/>
      <c r="J6" s="165"/>
      <c r="K6" s="165"/>
      <c r="L6" s="165"/>
      <c r="M6" s="165"/>
    </row>
    <row r="7" spans="3:13" s="107" customFormat="1" ht="21" customHeight="1">
      <c r="C7" s="107" t="s">
        <v>90</v>
      </c>
      <c r="I7" s="164" t="s">
        <v>2</v>
      </c>
      <c r="J7" s="164"/>
      <c r="K7" s="164"/>
      <c r="L7" s="94"/>
      <c r="M7" s="123" t="s">
        <v>95</v>
      </c>
    </row>
    <row r="8" spans="3:13" s="107" customFormat="1" ht="21" customHeight="1">
      <c r="C8" s="107" t="s">
        <v>99</v>
      </c>
      <c r="I8" s="107" t="s">
        <v>29</v>
      </c>
      <c r="J8" s="94"/>
      <c r="M8" s="123" t="s">
        <v>96</v>
      </c>
    </row>
    <row r="9" spans="3:13" ht="21" customHeight="1">
      <c r="C9" s="122" t="s">
        <v>98</v>
      </c>
      <c r="E9" s="122" t="s">
        <v>57</v>
      </c>
      <c r="F9" s="94"/>
      <c r="G9" s="122" t="s">
        <v>81</v>
      </c>
      <c r="I9" s="122" t="s">
        <v>89</v>
      </c>
      <c r="K9" s="122" t="s">
        <v>3</v>
      </c>
      <c r="L9" s="94"/>
      <c r="M9" s="124" t="s">
        <v>97</v>
      </c>
    </row>
    <row r="10" spans="1:13" ht="21" customHeight="1">
      <c r="A10" s="101" t="s">
        <v>166</v>
      </c>
      <c r="C10" s="6">
        <v>221449</v>
      </c>
      <c r="D10" s="6"/>
      <c r="E10" s="6">
        <v>82318</v>
      </c>
      <c r="F10" s="6"/>
      <c r="G10" s="6">
        <v>392750</v>
      </c>
      <c r="H10" s="6"/>
      <c r="I10" s="6">
        <v>30000</v>
      </c>
      <c r="J10" s="3"/>
      <c r="K10" s="6">
        <v>185875</v>
      </c>
      <c r="L10" s="6"/>
      <c r="M10" s="6">
        <f>SUM(C10:K10)</f>
        <v>912392</v>
      </c>
    </row>
    <row r="11" spans="1:13" ht="21" customHeight="1">
      <c r="A11" s="1" t="s">
        <v>155</v>
      </c>
      <c r="C11" s="127">
        <v>0</v>
      </c>
      <c r="D11" s="126"/>
      <c r="E11" s="127">
        <v>0</v>
      </c>
      <c r="F11" s="128"/>
      <c r="G11" s="127">
        <v>0</v>
      </c>
      <c r="H11" s="128"/>
      <c r="I11" s="127">
        <v>0</v>
      </c>
      <c r="J11" s="129"/>
      <c r="K11" s="127">
        <f>PL!K23</f>
        <v>-22225</v>
      </c>
      <c r="L11" s="128"/>
      <c r="M11" s="127">
        <f>SUM(E11:K11)</f>
        <v>-22225</v>
      </c>
    </row>
    <row r="12" spans="1:13" ht="21" customHeight="1">
      <c r="A12" s="1" t="s">
        <v>100</v>
      </c>
      <c r="C12" s="130">
        <v>0</v>
      </c>
      <c r="D12" s="126"/>
      <c r="E12" s="130">
        <v>0</v>
      </c>
      <c r="F12" s="128"/>
      <c r="G12" s="130">
        <v>0</v>
      </c>
      <c r="H12" s="128"/>
      <c r="I12" s="130">
        <v>0</v>
      </c>
      <c r="J12" s="129"/>
      <c r="K12" s="130">
        <v>0</v>
      </c>
      <c r="L12" s="128"/>
      <c r="M12" s="130">
        <v>0</v>
      </c>
    </row>
    <row r="13" spans="1:13" ht="21" customHeight="1">
      <c r="A13" s="1" t="s">
        <v>51</v>
      </c>
      <c r="C13" s="128">
        <f>SUM(C11:C12)</f>
        <v>0</v>
      </c>
      <c r="D13" s="126"/>
      <c r="E13" s="128">
        <f>SUM(E11:E12)</f>
        <v>0</v>
      </c>
      <c r="F13" s="128"/>
      <c r="G13" s="128">
        <f>SUM(G11:G12)</f>
        <v>0</v>
      </c>
      <c r="H13" s="128"/>
      <c r="I13" s="128">
        <f>SUM(I11:I12)</f>
        <v>0</v>
      </c>
      <c r="J13" s="129"/>
      <c r="K13" s="128">
        <f>SUM(K11:K12)</f>
        <v>-22225</v>
      </c>
      <c r="L13" s="128"/>
      <c r="M13" s="128">
        <f>SUM(M11:M12)</f>
        <v>-22225</v>
      </c>
    </row>
    <row r="14" spans="1:13" ht="21" customHeight="1">
      <c r="A14" s="1" t="s">
        <v>175</v>
      </c>
      <c r="C14" s="6">
        <v>221449</v>
      </c>
      <c r="D14" s="6"/>
      <c r="E14" s="6">
        <v>44291</v>
      </c>
      <c r="F14" s="6"/>
      <c r="G14" s="6">
        <v>0</v>
      </c>
      <c r="H14" s="6"/>
      <c r="I14" s="6">
        <v>0</v>
      </c>
      <c r="J14" s="6"/>
      <c r="K14" s="6">
        <v>0</v>
      </c>
      <c r="L14" s="6"/>
      <c r="M14" s="6">
        <f>SUM(C14:K14)</f>
        <v>265740</v>
      </c>
    </row>
    <row r="15" spans="1:13" ht="21" customHeight="1">
      <c r="A15" s="1" t="s">
        <v>154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13" ht="21" customHeight="1">
      <c r="A16" s="1" t="s">
        <v>187</v>
      </c>
      <c r="C16" s="6">
        <v>3</v>
      </c>
      <c r="D16" s="6"/>
      <c r="E16" s="6">
        <v>13</v>
      </c>
      <c r="F16" s="6"/>
      <c r="G16" s="6">
        <v>-9</v>
      </c>
      <c r="H16" s="6"/>
      <c r="I16" s="6">
        <v>0</v>
      </c>
      <c r="J16" s="3"/>
      <c r="K16" s="6">
        <v>0</v>
      </c>
      <c r="L16" s="6"/>
      <c r="M16" s="6">
        <f>SUM(C16:K16)</f>
        <v>7</v>
      </c>
    </row>
    <row r="17" spans="1:13" ht="21" customHeight="1" thickBot="1">
      <c r="A17" s="101" t="s">
        <v>168</v>
      </c>
      <c r="B17" s="101"/>
      <c r="C17" s="7">
        <f>SUM(C10:C16)-C13</f>
        <v>442901</v>
      </c>
      <c r="D17" s="6"/>
      <c r="E17" s="7">
        <f>SUM(E10:E16)-E13</f>
        <v>126622</v>
      </c>
      <c r="F17" s="6"/>
      <c r="G17" s="7">
        <f>SUM(G10:G16)-G13</f>
        <v>392741</v>
      </c>
      <c r="H17" s="6"/>
      <c r="I17" s="7">
        <f>SUM(I10:I16)-I13</f>
        <v>30000</v>
      </c>
      <c r="J17" s="3"/>
      <c r="K17" s="7">
        <f>SUM(K10:K16)-K13</f>
        <v>163650</v>
      </c>
      <c r="L17" s="6"/>
      <c r="M17" s="7">
        <f>SUM(M10:M16)-M13</f>
        <v>1155914</v>
      </c>
    </row>
    <row r="18" spans="1:13" ht="9" customHeight="1" thickTop="1">
      <c r="A18" s="101"/>
      <c r="B18" s="101"/>
      <c r="C18" s="128"/>
      <c r="D18" s="131"/>
      <c r="E18" s="128"/>
      <c r="F18" s="128"/>
      <c r="G18" s="128"/>
      <c r="H18" s="128"/>
      <c r="I18" s="128"/>
      <c r="J18" s="129"/>
      <c r="K18" s="128"/>
      <c r="L18" s="128"/>
      <c r="M18" s="128"/>
    </row>
    <row r="19" spans="1:13" ht="21" customHeight="1">
      <c r="A19" s="101" t="s">
        <v>164</v>
      </c>
      <c r="C19" s="6">
        <v>442931</v>
      </c>
      <c r="D19" s="6"/>
      <c r="E19" s="6">
        <v>519409</v>
      </c>
      <c r="F19" s="6"/>
      <c r="G19" s="6">
        <v>0</v>
      </c>
      <c r="H19" s="6"/>
      <c r="I19" s="6">
        <v>30000</v>
      </c>
      <c r="J19" s="3"/>
      <c r="K19" s="6">
        <v>98849</v>
      </c>
      <c r="L19" s="6"/>
      <c r="M19" s="6">
        <f>SUM(C19:K19)</f>
        <v>1091189</v>
      </c>
    </row>
    <row r="20" spans="1:13" ht="21" customHeight="1">
      <c r="A20" s="1" t="s">
        <v>155</v>
      </c>
      <c r="C20" s="127">
        <v>0</v>
      </c>
      <c r="D20" s="126"/>
      <c r="E20" s="127">
        <v>0</v>
      </c>
      <c r="F20" s="128"/>
      <c r="G20" s="127">
        <v>0</v>
      </c>
      <c r="H20" s="128"/>
      <c r="I20" s="127">
        <v>0</v>
      </c>
      <c r="J20" s="3"/>
      <c r="K20" s="8">
        <f>PL!I23</f>
        <v>-23163</v>
      </c>
      <c r="L20" s="6"/>
      <c r="M20" s="8">
        <f>SUM(C20:K20)</f>
        <v>-23163</v>
      </c>
    </row>
    <row r="21" spans="1:13" ht="21" customHeight="1">
      <c r="A21" s="1" t="s">
        <v>100</v>
      </c>
      <c r="C21" s="130">
        <v>0</v>
      </c>
      <c r="D21" s="126"/>
      <c r="E21" s="130">
        <v>0</v>
      </c>
      <c r="F21" s="128"/>
      <c r="G21" s="130">
        <v>0</v>
      </c>
      <c r="H21" s="128"/>
      <c r="I21" s="130">
        <v>0</v>
      </c>
      <c r="J21" s="129"/>
      <c r="K21" s="130">
        <v>0</v>
      </c>
      <c r="L21" s="128"/>
      <c r="M21" s="130">
        <v>0</v>
      </c>
    </row>
    <row r="22" spans="1:13" ht="21" customHeight="1">
      <c r="A22" s="1" t="s">
        <v>51</v>
      </c>
      <c r="C22" s="128">
        <f>SUM(C20:C21)</f>
        <v>0</v>
      </c>
      <c r="D22" s="126"/>
      <c r="E22" s="128">
        <f>SUM(E20:E21)</f>
        <v>0</v>
      </c>
      <c r="F22" s="128"/>
      <c r="G22" s="128">
        <f>SUM(G20:G21)</f>
        <v>0</v>
      </c>
      <c r="H22" s="128"/>
      <c r="I22" s="128">
        <f>SUM(I20:I21)</f>
        <v>0</v>
      </c>
      <c r="J22" s="129"/>
      <c r="K22" s="128">
        <f>SUM(K20:K21)</f>
        <v>-23163</v>
      </c>
      <c r="L22" s="128"/>
      <c r="M22" s="128">
        <f>SUM(M20:M21)</f>
        <v>-23163</v>
      </c>
    </row>
    <row r="23" spans="1:13" ht="21" customHeight="1" thickBot="1">
      <c r="A23" s="101" t="s">
        <v>169</v>
      </c>
      <c r="C23" s="7">
        <f>SUM(C19:C22)-C22</f>
        <v>442931</v>
      </c>
      <c r="D23" s="6"/>
      <c r="E23" s="7">
        <f>SUM(E19:E22)-E22</f>
        <v>519409</v>
      </c>
      <c r="F23" s="6"/>
      <c r="G23" s="7">
        <f>SUM(G19:G22)-G22</f>
        <v>0</v>
      </c>
      <c r="H23" s="6"/>
      <c r="I23" s="7">
        <f>SUM(I19:I22)-I22</f>
        <v>30000</v>
      </c>
      <c r="J23" s="3"/>
      <c r="K23" s="7">
        <f>SUM(K19:K22)-K22</f>
        <v>75686</v>
      </c>
      <c r="L23" s="6"/>
      <c r="M23" s="7">
        <f>SUM(M19:M22)-M22</f>
        <v>1068026</v>
      </c>
    </row>
    <row r="24" spans="3:13" ht="9" customHeight="1" thickTop="1"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ht="21" customHeight="1">
      <c r="A25" s="1" t="s">
        <v>4</v>
      </c>
    </row>
  </sheetData>
  <sheetProtection/>
  <mergeCells count="2">
    <mergeCell ref="C6:M6"/>
    <mergeCell ref="I7:K7"/>
  </mergeCells>
  <printOptions horizontalCentered="1"/>
  <pageMargins left="0.3937007874015748" right="0.7874015748031497" top="0.984251968503937" bottom="0.3937007874015748" header="0.1968503937007874" footer="0.1968503937007874"/>
  <pageSetup firstPageNumber="2" useFirstPageNumber="1" fitToHeight="0" horizontalDpi="600" verticalDpi="600" orientation="landscape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74"/>
  <sheetViews>
    <sheetView showGridLines="0" tabSelected="1" view="pageBreakPreview" zoomScale="85" zoomScaleNormal="70" zoomScaleSheetLayoutView="85" zoomScalePageLayoutView="0" workbookViewId="0" topLeftCell="A1">
      <selection activeCell="B14" sqref="B14"/>
    </sheetView>
  </sheetViews>
  <sheetFormatPr defaultColWidth="9.28125" defaultRowHeight="20.25" customHeight="1"/>
  <cols>
    <col min="1" max="1" width="33.57421875" style="14" customWidth="1"/>
    <col min="2" max="2" width="12.57421875" style="14" customWidth="1"/>
    <col min="3" max="3" width="7.28125" style="14" customWidth="1"/>
    <col min="4" max="4" width="0.71875" style="14" customWidth="1"/>
    <col min="5" max="5" width="14.421875" style="14" customWidth="1"/>
    <col min="6" max="6" width="0.71875" style="14" customWidth="1"/>
    <col min="7" max="7" width="14.421875" style="14" customWidth="1"/>
    <col min="8" max="8" width="0.71875" style="14" customWidth="1"/>
    <col min="9" max="9" width="13.421875" style="14" customWidth="1"/>
    <col min="10" max="10" width="0.71875" style="14" customWidth="1"/>
    <col min="11" max="11" width="13.421875" style="14" customWidth="1"/>
    <col min="12" max="16384" width="9.28125" style="14" customWidth="1"/>
  </cols>
  <sheetData>
    <row r="1" spans="1:11" ht="20.25" customHeight="1">
      <c r="A1" s="63"/>
      <c r="B1" s="34"/>
      <c r="C1" s="38"/>
      <c r="D1" s="62"/>
      <c r="E1" s="64"/>
      <c r="G1" s="64"/>
      <c r="K1" s="64" t="s">
        <v>50</v>
      </c>
    </row>
    <row r="2" spans="1:7" ht="20.25" customHeight="1">
      <c r="A2" s="10" t="s">
        <v>123</v>
      </c>
      <c r="B2" s="11"/>
      <c r="C2" s="12"/>
      <c r="D2" s="13"/>
      <c r="E2" s="12"/>
      <c r="G2" s="12"/>
    </row>
    <row r="3" spans="1:7" ht="20.25" customHeight="1">
      <c r="A3" s="69" t="s">
        <v>127</v>
      </c>
      <c r="B3" s="36"/>
      <c r="C3" s="74"/>
      <c r="D3" s="75"/>
      <c r="E3" s="74"/>
      <c r="G3" s="74"/>
    </row>
    <row r="4" spans="1:7" ht="20.25" customHeight="1">
      <c r="A4" s="65" t="s">
        <v>167</v>
      </c>
      <c r="C4" s="13"/>
      <c r="D4" s="13"/>
      <c r="E4" s="13"/>
      <c r="G4" s="13"/>
    </row>
    <row r="5" spans="4:11" ht="20.25" customHeight="1">
      <c r="D5" s="27"/>
      <c r="E5" s="18"/>
      <c r="G5" s="18"/>
      <c r="K5" s="66" t="s">
        <v>49</v>
      </c>
    </row>
    <row r="6" spans="4:11" ht="20.25" customHeight="1">
      <c r="D6" s="27"/>
      <c r="E6" s="163" t="s">
        <v>91</v>
      </c>
      <c r="F6" s="163"/>
      <c r="G6" s="163"/>
      <c r="I6" s="162" t="s">
        <v>92</v>
      </c>
      <c r="J6" s="162"/>
      <c r="K6" s="162"/>
    </row>
    <row r="7" spans="3:11" ht="20.25" customHeight="1">
      <c r="C7" s="161" t="s">
        <v>5</v>
      </c>
      <c r="D7" s="27"/>
      <c r="E7" s="21">
        <v>2023</v>
      </c>
      <c r="F7" s="24"/>
      <c r="G7" s="21">
        <v>2022</v>
      </c>
      <c r="I7" s="21">
        <v>2023</v>
      </c>
      <c r="J7" s="24"/>
      <c r="K7" s="21">
        <v>2022</v>
      </c>
    </row>
    <row r="8" spans="1:7" ht="20.25" customHeight="1">
      <c r="A8" s="10" t="s">
        <v>86</v>
      </c>
      <c r="C8" s="19"/>
      <c r="D8" s="27"/>
      <c r="E8" s="26"/>
      <c r="G8" s="26"/>
    </row>
    <row r="9" spans="1:11" ht="20.25" customHeight="1">
      <c r="A9" s="36" t="s">
        <v>185</v>
      </c>
      <c r="B9" s="76"/>
      <c r="C9" s="36"/>
      <c r="D9" s="36"/>
      <c r="E9" s="46">
        <f>PL!E21</f>
        <v>-25206</v>
      </c>
      <c r="G9" s="46">
        <f>PL!G21</f>
        <v>-22685</v>
      </c>
      <c r="I9" s="46">
        <f>PL!I21</f>
        <v>-24882</v>
      </c>
      <c r="J9" s="46"/>
      <c r="K9" s="46">
        <f>PL!K21</f>
        <v>-25757</v>
      </c>
    </row>
    <row r="10" spans="1:11" ht="20.25" customHeight="1">
      <c r="A10" s="36" t="s">
        <v>93</v>
      </c>
      <c r="B10" s="76"/>
      <c r="C10" s="36"/>
      <c r="D10" s="36"/>
      <c r="E10" s="48"/>
      <c r="G10" s="48"/>
      <c r="I10" s="48"/>
      <c r="J10" s="46"/>
      <c r="K10" s="48"/>
    </row>
    <row r="11" spans="1:10" ht="20.25" customHeight="1">
      <c r="A11" s="36" t="s">
        <v>94</v>
      </c>
      <c r="B11" s="76"/>
      <c r="C11" s="36"/>
      <c r="D11" s="36"/>
      <c r="J11" s="46"/>
    </row>
    <row r="12" spans="1:11" ht="20.25" customHeight="1">
      <c r="A12" s="36" t="s">
        <v>68</v>
      </c>
      <c r="B12" s="36"/>
      <c r="C12" s="1"/>
      <c r="D12" s="1"/>
      <c r="E12" s="82">
        <v>2683</v>
      </c>
      <c r="F12" s="150"/>
      <c r="G12" s="82">
        <v>2588</v>
      </c>
      <c r="H12" s="150"/>
      <c r="I12" s="137">
        <v>2103</v>
      </c>
      <c r="J12" s="150"/>
      <c r="K12" s="114">
        <v>2027</v>
      </c>
    </row>
    <row r="13" spans="1:11" ht="20.25" customHeight="1">
      <c r="A13" s="76" t="s">
        <v>147</v>
      </c>
      <c r="B13" s="76"/>
      <c r="C13" s="105">
        <v>9</v>
      </c>
      <c r="D13" s="1"/>
      <c r="E13" s="82">
        <v>17311</v>
      </c>
      <c r="F13" s="150"/>
      <c r="G13" s="82">
        <v>31779</v>
      </c>
      <c r="H13" s="150"/>
      <c r="I13" s="114">
        <v>15642</v>
      </c>
      <c r="J13" s="150"/>
      <c r="K13" s="114">
        <v>30073</v>
      </c>
    </row>
    <row r="14" spans="1:11" ht="20.25" customHeight="1">
      <c r="A14" s="76" t="s">
        <v>140</v>
      </c>
      <c r="B14" s="76"/>
      <c r="C14" s="91"/>
      <c r="D14" s="1"/>
      <c r="E14" s="82">
        <v>0</v>
      </c>
      <c r="F14" s="150"/>
      <c r="G14" s="82">
        <v>-8</v>
      </c>
      <c r="H14" s="150"/>
      <c r="I14" s="114">
        <v>0</v>
      </c>
      <c r="J14" s="150"/>
      <c r="K14" s="114">
        <v>-8</v>
      </c>
    </row>
    <row r="15" spans="1:11" ht="20.25" customHeight="1">
      <c r="A15" s="36" t="s">
        <v>129</v>
      </c>
      <c r="B15" s="76"/>
      <c r="C15" s="91"/>
      <c r="D15" s="1"/>
      <c r="E15" s="82">
        <v>-274</v>
      </c>
      <c r="F15" s="150"/>
      <c r="G15" s="82">
        <v>-24</v>
      </c>
      <c r="H15" s="150"/>
      <c r="I15" s="114">
        <v>-274</v>
      </c>
      <c r="J15" s="150"/>
      <c r="K15" s="114">
        <v>-24</v>
      </c>
    </row>
    <row r="16" spans="1:11" ht="20.25" customHeight="1">
      <c r="A16" s="76" t="s">
        <v>69</v>
      </c>
      <c r="B16" s="36"/>
      <c r="C16" s="91"/>
      <c r="E16" s="82"/>
      <c r="F16" s="82"/>
      <c r="G16" s="48"/>
      <c r="H16" s="150"/>
      <c r="I16" s="83"/>
      <c r="J16" s="150"/>
      <c r="K16" s="48"/>
    </row>
    <row r="17" spans="1:11" ht="20.25" customHeight="1">
      <c r="A17" s="76" t="s">
        <v>85</v>
      </c>
      <c r="B17" s="76"/>
      <c r="C17" s="91"/>
      <c r="D17" s="1"/>
      <c r="E17" s="82">
        <v>-1655</v>
      </c>
      <c r="F17" s="82"/>
      <c r="G17" s="48">
        <v>-3237</v>
      </c>
      <c r="H17" s="150"/>
      <c r="I17" s="83">
        <v>-1655</v>
      </c>
      <c r="J17" s="150"/>
      <c r="K17" s="114">
        <v>-3237</v>
      </c>
    </row>
    <row r="18" spans="1:11" ht="20.25" customHeight="1">
      <c r="A18" s="36" t="s">
        <v>132</v>
      </c>
      <c r="B18" s="76"/>
      <c r="C18" s="1"/>
      <c r="D18" s="1"/>
      <c r="E18" s="82">
        <v>-80</v>
      </c>
      <c r="F18" s="150"/>
      <c r="G18" s="82">
        <v>-80</v>
      </c>
      <c r="H18" s="150"/>
      <c r="I18" s="114">
        <v>-80</v>
      </c>
      <c r="J18" s="150"/>
      <c r="K18" s="114">
        <v>-80</v>
      </c>
    </row>
    <row r="19" spans="1:11" ht="20.25" customHeight="1">
      <c r="A19" s="36" t="s">
        <v>63</v>
      </c>
      <c r="B19" s="76"/>
      <c r="C19" s="1"/>
      <c r="D19" s="1"/>
      <c r="E19" s="82">
        <v>173</v>
      </c>
      <c r="F19" s="150"/>
      <c r="G19" s="82">
        <v>-2626</v>
      </c>
      <c r="H19" s="150"/>
      <c r="I19" s="114">
        <v>164</v>
      </c>
      <c r="J19" s="150"/>
      <c r="K19" s="108">
        <v>-2660</v>
      </c>
    </row>
    <row r="20" spans="1:11" ht="20.25" customHeight="1">
      <c r="A20" s="76" t="s">
        <v>72</v>
      </c>
      <c r="B20" s="76"/>
      <c r="C20" s="1"/>
      <c r="D20" s="1"/>
      <c r="E20" s="81">
        <v>13768</v>
      </c>
      <c r="F20" s="150"/>
      <c r="G20" s="81">
        <v>12768</v>
      </c>
      <c r="H20" s="150"/>
      <c r="I20" s="113">
        <v>13751</v>
      </c>
      <c r="J20" s="150"/>
      <c r="K20" s="113">
        <v>12791</v>
      </c>
    </row>
    <row r="21" spans="1:7" ht="20.25" customHeight="1">
      <c r="A21" s="36" t="s">
        <v>65</v>
      </c>
      <c r="B21" s="76"/>
      <c r="C21" s="36"/>
      <c r="D21" s="36"/>
      <c r="G21" s="1"/>
    </row>
    <row r="22" spans="1:11" ht="20.25" customHeight="1">
      <c r="A22" s="36" t="s">
        <v>36</v>
      </c>
      <c r="B22" s="76"/>
      <c r="C22" s="36"/>
      <c r="D22" s="36"/>
      <c r="E22" s="46">
        <f>SUM(E9:E20)</f>
        <v>6720</v>
      </c>
      <c r="G22" s="46">
        <f>SUM(G9:G20)</f>
        <v>18475</v>
      </c>
      <c r="I22" s="46">
        <f>SUM(I9:I20)</f>
        <v>4769</v>
      </c>
      <c r="J22" s="46"/>
      <c r="K22" s="46">
        <f>SUM(K9:K20)</f>
        <v>13125</v>
      </c>
    </row>
    <row r="23" spans="1:11" ht="20.25" customHeight="1">
      <c r="A23" s="36" t="s">
        <v>37</v>
      </c>
      <c r="B23" s="76"/>
      <c r="C23" s="36"/>
      <c r="D23" s="36"/>
      <c r="E23" s="77"/>
      <c r="G23" s="88"/>
      <c r="I23" s="77"/>
      <c r="J23" s="77"/>
      <c r="K23" s="77"/>
    </row>
    <row r="24" spans="1:11" ht="20.25" customHeight="1">
      <c r="A24" s="36" t="s">
        <v>38</v>
      </c>
      <c r="B24" s="76"/>
      <c r="C24" s="36"/>
      <c r="D24" s="36"/>
      <c r="E24" s="48">
        <v>-230</v>
      </c>
      <c r="F24" s="150"/>
      <c r="G24" s="114">
        <v>127</v>
      </c>
      <c r="H24" s="150"/>
      <c r="I24" s="114">
        <v>-269</v>
      </c>
      <c r="J24" s="150"/>
      <c r="K24" s="114">
        <v>-648</v>
      </c>
    </row>
    <row r="25" spans="1:11" ht="20.25" customHeight="1">
      <c r="A25" s="36" t="s">
        <v>142</v>
      </c>
      <c r="B25" s="76"/>
      <c r="C25" s="36"/>
      <c r="D25" s="36"/>
      <c r="E25" s="48">
        <v>4972</v>
      </c>
      <c r="F25" s="150"/>
      <c r="G25" s="114">
        <v>-4161</v>
      </c>
      <c r="H25" s="150"/>
      <c r="I25" s="134">
        <v>0</v>
      </c>
      <c r="J25" s="150"/>
      <c r="K25" s="114">
        <v>0</v>
      </c>
    </row>
    <row r="26" spans="1:11" ht="20.25" customHeight="1">
      <c r="A26" s="36" t="s">
        <v>45</v>
      </c>
      <c r="B26" s="36"/>
      <c r="C26" s="36"/>
      <c r="D26" s="36"/>
      <c r="E26" s="48">
        <v>23886</v>
      </c>
      <c r="F26" s="150"/>
      <c r="G26" s="114">
        <v>29874</v>
      </c>
      <c r="H26" s="150"/>
      <c r="I26" s="114">
        <v>23886</v>
      </c>
      <c r="J26" s="150"/>
      <c r="K26" s="114">
        <v>29874</v>
      </c>
    </row>
    <row r="27" spans="1:11" ht="20.25" customHeight="1">
      <c r="A27" s="36" t="s">
        <v>39</v>
      </c>
      <c r="B27" s="76"/>
      <c r="C27" s="36"/>
      <c r="D27" s="36"/>
      <c r="E27" s="48">
        <v>41655</v>
      </c>
      <c r="F27" s="150"/>
      <c r="G27" s="114">
        <v>160916</v>
      </c>
      <c r="H27" s="150"/>
      <c r="I27" s="114">
        <v>41655</v>
      </c>
      <c r="J27" s="150"/>
      <c r="K27" s="114">
        <v>160916</v>
      </c>
    </row>
    <row r="28" spans="1:11" ht="20.25" customHeight="1">
      <c r="A28" s="36" t="s">
        <v>71</v>
      </c>
      <c r="B28" s="76"/>
      <c r="C28" s="36"/>
      <c r="D28" s="36"/>
      <c r="E28" s="151">
        <v>8651</v>
      </c>
      <c r="F28" s="150"/>
      <c r="G28" s="151">
        <v>10777</v>
      </c>
      <c r="H28" s="150"/>
      <c r="I28" s="151">
        <v>8651</v>
      </c>
      <c r="J28" s="150"/>
      <c r="K28" s="151">
        <v>10777</v>
      </c>
    </row>
    <row r="29" spans="1:11" ht="20.25" customHeight="1">
      <c r="A29" s="36" t="s">
        <v>70</v>
      </c>
      <c r="B29" s="76"/>
      <c r="C29" s="36"/>
      <c r="D29" s="36"/>
      <c r="E29" s="48">
        <v>5962</v>
      </c>
      <c r="F29" s="150"/>
      <c r="G29" s="114">
        <v>-6135</v>
      </c>
      <c r="H29" s="150"/>
      <c r="I29" s="114">
        <v>5962</v>
      </c>
      <c r="J29" s="150"/>
      <c r="K29" s="114">
        <v>-6135</v>
      </c>
    </row>
    <row r="30" spans="1:11" ht="20.25" customHeight="1">
      <c r="A30" s="36" t="s">
        <v>40</v>
      </c>
      <c r="B30" s="76"/>
      <c r="C30" s="36"/>
      <c r="D30" s="36"/>
      <c r="E30" s="114">
        <v>-1551</v>
      </c>
      <c r="F30" s="150"/>
      <c r="G30" s="114">
        <v>-2518</v>
      </c>
      <c r="H30" s="150"/>
      <c r="I30" s="114">
        <v>-958</v>
      </c>
      <c r="J30" s="150"/>
      <c r="K30" s="114">
        <v>-1425</v>
      </c>
    </row>
    <row r="31" spans="1:11" ht="20.25" customHeight="1">
      <c r="A31" s="36" t="s">
        <v>102</v>
      </c>
      <c r="B31" s="76"/>
      <c r="C31" s="36"/>
      <c r="D31" s="36"/>
      <c r="E31" s="114"/>
      <c r="F31" s="150"/>
      <c r="G31" s="138"/>
      <c r="H31" s="150"/>
      <c r="I31" s="132"/>
      <c r="J31" s="150"/>
      <c r="K31" s="132"/>
    </row>
    <row r="32" spans="1:11" ht="20.25" customHeight="1">
      <c r="A32" s="36" t="s">
        <v>41</v>
      </c>
      <c r="B32" s="76"/>
      <c r="C32" s="36"/>
      <c r="D32" s="36"/>
      <c r="E32" s="114">
        <v>-1467</v>
      </c>
      <c r="F32" s="150"/>
      <c r="G32" s="114">
        <v>1381</v>
      </c>
      <c r="H32" s="150"/>
      <c r="I32" s="114">
        <v>-180</v>
      </c>
      <c r="J32" s="150"/>
      <c r="K32" s="114">
        <v>2046</v>
      </c>
    </row>
    <row r="33" spans="1:11" ht="20.25" customHeight="1">
      <c r="A33" s="22" t="s">
        <v>130</v>
      </c>
      <c r="B33" s="98"/>
      <c r="C33" s="22"/>
      <c r="D33" s="22"/>
      <c r="E33" s="114">
        <v>2323</v>
      </c>
      <c r="F33" s="150"/>
      <c r="G33" s="108">
        <v>7438</v>
      </c>
      <c r="H33" s="150"/>
      <c r="I33" s="108">
        <v>2376</v>
      </c>
      <c r="J33" s="150"/>
      <c r="K33" s="108">
        <v>7492</v>
      </c>
    </row>
    <row r="34" spans="1:11" ht="20.25" customHeight="1">
      <c r="A34" s="22" t="s">
        <v>42</v>
      </c>
      <c r="B34" s="98"/>
      <c r="C34" s="22"/>
      <c r="D34" s="22"/>
      <c r="E34" s="114">
        <v>-6013</v>
      </c>
      <c r="F34" s="150"/>
      <c r="G34" s="108">
        <v>-5893</v>
      </c>
      <c r="H34" s="150"/>
      <c r="I34" s="108">
        <v>-5348</v>
      </c>
      <c r="J34" s="150"/>
      <c r="K34" s="108">
        <v>-5916</v>
      </c>
    </row>
    <row r="35" spans="1:11" ht="20.25" customHeight="1">
      <c r="A35" s="22" t="s">
        <v>145</v>
      </c>
      <c r="B35" s="98"/>
      <c r="C35" s="22"/>
      <c r="D35" s="22"/>
      <c r="E35" s="68">
        <v>0</v>
      </c>
      <c r="F35" s="150"/>
      <c r="G35" s="113">
        <v>-410</v>
      </c>
      <c r="H35" s="150"/>
      <c r="I35" s="113">
        <v>0</v>
      </c>
      <c r="J35" s="150"/>
      <c r="K35" s="113">
        <v>-410</v>
      </c>
    </row>
    <row r="36" spans="1:11" ht="20.25" customHeight="1">
      <c r="A36" s="36" t="s">
        <v>86</v>
      </c>
      <c r="B36" s="76"/>
      <c r="C36" s="36"/>
      <c r="D36" s="36"/>
      <c r="E36" s="46">
        <f>SUM(E24:E35)+E22</f>
        <v>84908</v>
      </c>
      <c r="G36" s="46">
        <f>SUM(G24:G35)+G22</f>
        <v>209871</v>
      </c>
      <c r="I36" s="46">
        <f>SUM(I24:I35)+I22</f>
        <v>80544</v>
      </c>
      <c r="J36" s="46"/>
      <c r="K36" s="46">
        <f>SUM(K24:K35)+K22</f>
        <v>209696</v>
      </c>
    </row>
    <row r="37" spans="1:11" ht="20.25" customHeight="1">
      <c r="A37" s="36" t="s">
        <v>133</v>
      </c>
      <c r="B37" s="76"/>
      <c r="C37" s="36"/>
      <c r="D37" s="36"/>
      <c r="E37" s="82">
        <v>80</v>
      </c>
      <c r="F37" s="150"/>
      <c r="G37" s="82">
        <v>80</v>
      </c>
      <c r="H37" s="150"/>
      <c r="I37" s="82">
        <v>80</v>
      </c>
      <c r="J37" s="150"/>
      <c r="K37" s="82">
        <v>80</v>
      </c>
    </row>
    <row r="38" spans="1:11" ht="20.25" customHeight="1">
      <c r="A38" s="36" t="s">
        <v>134</v>
      </c>
      <c r="B38" s="76"/>
      <c r="C38" s="36"/>
      <c r="D38" s="36"/>
      <c r="E38" s="46">
        <v>-12826</v>
      </c>
      <c r="F38" s="150"/>
      <c r="G38" s="108">
        <v>-12093</v>
      </c>
      <c r="H38" s="150"/>
      <c r="I38" s="108">
        <v>-12826</v>
      </c>
      <c r="J38" s="150"/>
      <c r="K38" s="108">
        <v>-12141</v>
      </c>
    </row>
    <row r="39" spans="1:11" ht="20.25" customHeight="1">
      <c r="A39" s="36" t="s">
        <v>135</v>
      </c>
      <c r="B39" s="78"/>
      <c r="C39" s="36"/>
      <c r="D39" s="36"/>
      <c r="E39" s="46">
        <v>0</v>
      </c>
      <c r="F39" s="150"/>
      <c r="G39" s="108">
        <v>-405</v>
      </c>
      <c r="H39" s="150"/>
      <c r="I39" s="108">
        <v>0</v>
      </c>
      <c r="J39" s="150"/>
      <c r="K39" s="108">
        <v>-321</v>
      </c>
    </row>
    <row r="40" spans="1:11" ht="20.25" customHeight="1">
      <c r="A40" s="69" t="s">
        <v>162</v>
      </c>
      <c r="B40" s="78"/>
      <c r="C40" s="47"/>
      <c r="D40" s="47"/>
      <c r="E40" s="50">
        <f>SUM(E36:E39)</f>
        <v>72162</v>
      </c>
      <c r="G40" s="50">
        <f>SUM(G36:G39)</f>
        <v>197453</v>
      </c>
      <c r="I40" s="50">
        <f>SUM(I36:I39)</f>
        <v>67798</v>
      </c>
      <c r="J40" s="46"/>
      <c r="K40" s="50">
        <f>SUM(K36:K39)</f>
        <v>197314</v>
      </c>
    </row>
    <row r="41" spans="1:4" ht="20.25" customHeight="1">
      <c r="A41" s="69"/>
      <c r="B41" s="78"/>
      <c r="C41" s="47"/>
      <c r="D41" s="47"/>
    </row>
    <row r="42" spans="1:7" ht="20.25" customHeight="1">
      <c r="A42" s="14" t="s">
        <v>4</v>
      </c>
      <c r="B42" s="36"/>
      <c r="C42" s="53"/>
      <c r="D42" s="72"/>
      <c r="E42" s="53"/>
      <c r="G42" s="53"/>
    </row>
    <row r="43" spans="1:11" ht="20.25" customHeight="1">
      <c r="A43" s="63"/>
      <c r="B43" s="34"/>
      <c r="C43" s="38"/>
      <c r="D43" s="62"/>
      <c r="E43" s="64"/>
      <c r="G43" s="64"/>
      <c r="K43" s="64" t="s">
        <v>50</v>
      </c>
    </row>
    <row r="44" spans="1:7" ht="20.25" customHeight="1">
      <c r="A44" s="10" t="s">
        <v>123</v>
      </c>
      <c r="B44" s="11"/>
      <c r="C44" s="12"/>
      <c r="D44" s="13"/>
      <c r="E44" s="12"/>
      <c r="G44" s="12"/>
    </row>
    <row r="45" spans="1:7" ht="20.25" customHeight="1">
      <c r="A45" s="69" t="s">
        <v>128</v>
      </c>
      <c r="B45" s="36"/>
      <c r="C45" s="74"/>
      <c r="D45" s="75"/>
      <c r="E45" s="74"/>
      <c r="G45" s="74"/>
    </row>
    <row r="46" spans="1:7" ht="20.25" customHeight="1">
      <c r="A46" s="65" t="s">
        <v>167</v>
      </c>
      <c r="C46" s="13"/>
      <c r="D46" s="13"/>
      <c r="E46" s="13"/>
      <c r="G46" s="13"/>
    </row>
    <row r="47" spans="4:11" ht="20.25" customHeight="1">
      <c r="D47" s="27"/>
      <c r="E47" s="18"/>
      <c r="G47" s="18"/>
      <c r="K47" s="66" t="s">
        <v>49</v>
      </c>
    </row>
    <row r="48" spans="4:11" ht="20.25" customHeight="1">
      <c r="D48" s="27"/>
      <c r="E48" s="163" t="s">
        <v>107</v>
      </c>
      <c r="F48" s="163"/>
      <c r="G48" s="163"/>
      <c r="I48" s="162" t="s">
        <v>92</v>
      </c>
      <c r="J48" s="162"/>
      <c r="K48" s="162"/>
    </row>
    <row r="49" spans="3:11" ht="20.25" customHeight="1">
      <c r="C49" s="161" t="s">
        <v>5</v>
      </c>
      <c r="D49" s="27"/>
      <c r="E49" s="21">
        <v>2023</v>
      </c>
      <c r="F49" s="24"/>
      <c r="G49" s="21">
        <v>2022</v>
      </c>
      <c r="I49" s="21">
        <v>2023</v>
      </c>
      <c r="J49" s="24"/>
      <c r="K49" s="21">
        <v>2022</v>
      </c>
    </row>
    <row r="50" spans="1:11" ht="20.25" customHeight="1">
      <c r="A50" s="69" t="s">
        <v>158</v>
      </c>
      <c r="B50" s="78"/>
      <c r="C50" s="36"/>
      <c r="D50" s="36"/>
      <c r="E50" s="49"/>
      <c r="G50" s="49"/>
      <c r="I50" s="49"/>
      <c r="J50" s="47"/>
      <c r="K50" s="49"/>
    </row>
    <row r="51" spans="1:11" ht="20.25" customHeight="1">
      <c r="A51" s="36" t="s">
        <v>78</v>
      </c>
      <c r="B51" s="76"/>
      <c r="C51" s="91"/>
      <c r="D51" s="1"/>
      <c r="E51" s="77">
        <v>-200000</v>
      </c>
      <c r="F51" s="150"/>
      <c r="G51" s="135">
        <v>-230000</v>
      </c>
      <c r="H51" s="150"/>
      <c r="I51" s="135">
        <v>-200000</v>
      </c>
      <c r="J51" s="150"/>
      <c r="K51" s="135">
        <v>-230000</v>
      </c>
    </row>
    <row r="52" spans="1:11" ht="20.25" customHeight="1">
      <c r="A52" s="36" t="s">
        <v>103</v>
      </c>
      <c r="B52" s="76"/>
      <c r="C52" s="91"/>
      <c r="D52" s="1"/>
      <c r="E52" s="77">
        <v>200274</v>
      </c>
      <c r="F52" s="150"/>
      <c r="G52" s="135">
        <v>170000</v>
      </c>
      <c r="H52" s="150"/>
      <c r="I52" s="135">
        <v>200274</v>
      </c>
      <c r="J52" s="150"/>
      <c r="K52" s="135">
        <v>170000</v>
      </c>
    </row>
    <row r="53" spans="1:11" ht="20.25" customHeight="1">
      <c r="A53" s="36" t="s">
        <v>163</v>
      </c>
      <c r="B53" s="76"/>
      <c r="C53" s="102"/>
      <c r="D53" s="1"/>
      <c r="E53" s="48">
        <v>4198</v>
      </c>
      <c r="F53" s="150"/>
      <c r="G53" s="114">
        <v>2780</v>
      </c>
      <c r="H53" s="150"/>
      <c r="I53" s="114">
        <v>4198</v>
      </c>
      <c r="J53" s="150"/>
      <c r="K53" s="114">
        <v>2780</v>
      </c>
    </row>
    <row r="54" spans="1:11" ht="20.25" customHeight="1">
      <c r="A54" s="76" t="s">
        <v>62</v>
      </c>
      <c r="B54" s="76"/>
      <c r="C54" s="102"/>
      <c r="D54" s="1"/>
      <c r="E54" s="48">
        <v>-19</v>
      </c>
      <c r="F54" s="150"/>
      <c r="G54" s="114">
        <v>0</v>
      </c>
      <c r="H54" s="150"/>
      <c r="I54" s="114">
        <v>-19</v>
      </c>
      <c r="J54" s="150"/>
      <c r="K54" s="114">
        <v>0</v>
      </c>
    </row>
    <row r="55" spans="1:11" ht="20.25" customHeight="1">
      <c r="A55" s="139" t="s">
        <v>159</v>
      </c>
      <c r="B55" s="76"/>
      <c r="C55" s="102"/>
      <c r="D55" s="1"/>
      <c r="E55" s="48">
        <v>-800</v>
      </c>
      <c r="F55" s="150"/>
      <c r="G55" s="114">
        <v>-3168</v>
      </c>
      <c r="H55" s="150"/>
      <c r="I55" s="114">
        <v>-800</v>
      </c>
      <c r="J55" s="150"/>
      <c r="K55" s="114">
        <v>-2246</v>
      </c>
    </row>
    <row r="56" spans="1:11" ht="20.25" customHeight="1">
      <c r="A56" s="69" t="s">
        <v>182</v>
      </c>
      <c r="B56" s="78"/>
      <c r="C56" s="93"/>
      <c r="D56" s="36"/>
      <c r="E56" s="50">
        <f>SUM(E51:E55)</f>
        <v>3653</v>
      </c>
      <c r="G56" s="50">
        <f>SUM(G51:G55)</f>
        <v>-60388</v>
      </c>
      <c r="I56" s="50">
        <f>SUM(I51:I55)</f>
        <v>3653</v>
      </c>
      <c r="J56" s="46"/>
      <c r="K56" s="50">
        <f>SUM(K51:K55)</f>
        <v>-59466</v>
      </c>
    </row>
    <row r="57" spans="1:11" ht="20.25" customHeight="1">
      <c r="A57" s="69" t="s">
        <v>43</v>
      </c>
      <c r="B57" s="76"/>
      <c r="C57" s="93"/>
      <c r="D57" s="36"/>
      <c r="E57" s="39"/>
      <c r="G57" s="80"/>
      <c r="I57" s="39"/>
      <c r="J57" s="54"/>
      <c r="K57" s="39"/>
    </row>
    <row r="58" spans="1:11" ht="20.25" customHeight="1">
      <c r="A58" s="84" t="s">
        <v>120</v>
      </c>
      <c r="B58" s="76"/>
      <c r="C58" s="91"/>
      <c r="D58" s="1"/>
      <c r="E58" s="39">
        <v>50000</v>
      </c>
      <c r="F58" s="150"/>
      <c r="G58" s="109">
        <v>0</v>
      </c>
      <c r="H58" s="150"/>
      <c r="I58" s="109">
        <v>50000</v>
      </c>
      <c r="J58" s="150"/>
      <c r="K58" s="82">
        <v>0</v>
      </c>
    </row>
    <row r="59" spans="1:11" ht="20.25" customHeight="1">
      <c r="A59" s="84" t="s">
        <v>146</v>
      </c>
      <c r="B59" s="76"/>
      <c r="C59" s="91"/>
      <c r="D59" s="1"/>
      <c r="E59" s="39">
        <v>-80000</v>
      </c>
      <c r="F59" s="150"/>
      <c r="G59" s="109">
        <v>-320000</v>
      </c>
      <c r="H59" s="150"/>
      <c r="I59" s="109">
        <v>-80000</v>
      </c>
      <c r="J59" s="150"/>
      <c r="K59" s="82">
        <v>-320000</v>
      </c>
    </row>
    <row r="60" spans="1:11" ht="20.25" customHeight="1">
      <c r="A60" s="14" t="s">
        <v>157</v>
      </c>
      <c r="B60" s="76"/>
      <c r="C60" s="91" t="s">
        <v>61</v>
      </c>
      <c r="D60" s="1"/>
      <c r="E60" s="39">
        <v>0</v>
      </c>
      <c r="F60" s="150"/>
      <c r="G60" s="109">
        <v>265739</v>
      </c>
      <c r="H60" s="150"/>
      <c r="I60" s="114">
        <v>0</v>
      </c>
      <c r="J60" s="150"/>
      <c r="K60" s="114">
        <v>265739</v>
      </c>
    </row>
    <row r="61" spans="1:11" ht="20.25" customHeight="1">
      <c r="A61" s="1" t="s">
        <v>136</v>
      </c>
      <c r="B61" s="36"/>
      <c r="C61" s="91"/>
      <c r="D61" s="1"/>
      <c r="E61" s="48">
        <v>-393800</v>
      </c>
      <c r="F61" s="150"/>
      <c r="G61" s="114">
        <v>0</v>
      </c>
      <c r="H61" s="150"/>
      <c r="I61" s="114">
        <v>-393800</v>
      </c>
      <c r="J61" s="150"/>
      <c r="K61" s="114">
        <v>0</v>
      </c>
    </row>
    <row r="62" spans="1:11" ht="20.25" customHeight="1">
      <c r="A62" s="84" t="s">
        <v>131</v>
      </c>
      <c r="B62" s="76"/>
      <c r="C62" s="102"/>
      <c r="D62" s="1"/>
      <c r="E62" s="48">
        <v>-1023</v>
      </c>
      <c r="F62" s="150"/>
      <c r="G62" s="114">
        <v>-1232</v>
      </c>
      <c r="H62" s="150"/>
      <c r="I62" s="114">
        <v>-857</v>
      </c>
      <c r="J62" s="150"/>
      <c r="K62" s="114">
        <v>-1067</v>
      </c>
    </row>
    <row r="63" spans="1:11" ht="20.25" customHeight="1">
      <c r="A63" s="84" t="s">
        <v>156</v>
      </c>
      <c r="B63" s="76"/>
      <c r="C63" s="1"/>
      <c r="D63" s="1"/>
      <c r="E63" s="48">
        <v>0</v>
      </c>
      <c r="F63" s="150"/>
      <c r="G63" s="114">
        <v>7</v>
      </c>
      <c r="H63" s="150"/>
      <c r="I63" s="114">
        <v>0</v>
      </c>
      <c r="J63" s="150"/>
      <c r="K63" s="108">
        <v>7</v>
      </c>
    </row>
    <row r="64" spans="1:11" ht="20.25" customHeight="1">
      <c r="A64" s="69" t="s">
        <v>183</v>
      </c>
      <c r="E64" s="50">
        <f>SUM(E58:E63)</f>
        <v>-424823</v>
      </c>
      <c r="G64" s="50">
        <f>SUM(G58:G63)</f>
        <v>-55486</v>
      </c>
      <c r="I64" s="50">
        <f>SUM(I58:I63)</f>
        <v>-424657</v>
      </c>
      <c r="J64" s="46"/>
      <c r="K64" s="50">
        <f>SUM(K58:K63)</f>
        <v>-55321</v>
      </c>
    </row>
    <row r="65" spans="1:11" ht="20.25" customHeight="1">
      <c r="A65" s="69" t="s">
        <v>184</v>
      </c>
      <c r="E65" s="48">
        <f>SUM(E40,E56,E64)</f>
        <v>-349008</v>
      </c>
      <c r="G65" s="83">
        <f>SUM(G40,G56,G64)</f>
        <v>81579</v>
      </c>
      <c r="I65" s="48">
        <f>SUM(I40,I56,I64)</f>
        <v>-353206</v>
      </c>
      <c r="J65" s="46"/>
      <c r="K65" s="48">
        <f>SUM(K40,K56,K64)</f>
        <v>82527</v>
      </c>
    </row>
    <row r="66" spans="1:11" ht="20.25" customHeight="1">
      <c r="A66" s="36" t="s">
        <v>52</v>
      </c>
      <c r="E66" s="113">
        <v>467704</v>
      </c>
      <c r="F66" s="150"/>
      <c r="G66" s="113">
        <v>70643</v>
      </c>
      <c r="H66" s="150"/>
      <c r="I66" s="113">
        <v>456942</v>
      </c>
      <c r="J66" s="150"/>
      <c r="K66" s="113">
        <v>61683</v>
      </c>
    </row>
    <row r="67" spans="1:11" ht="20.25" customHeight="1" thickBot="1">
      <c r="A67" s="69" t="s">
        <v>53</v>
      </c>
      <c r="E67" s="79">
        <f>SUM(E65:E66)</f>
        <v>118696</v>
      </c>
      <c r="G67" s="79">
        <f>SUM(G65:G66)</f>
        <v>152222</v>
      </c>
      <c r="I67" s="79">
        <f>SUM(I65:I66)</f>
        <v>103736</v>
      </c>
      <c r="J67" s="46"/>
      <c r="K67" s="79">
        <f>SUM(K65:K66)</f>
        <v>144210</v>
      </c>
    </row>
    <row r="68" spans="5:11" ht="20.25" customHeight="1" thickTop="1">
      <c r="E68" s="97">
        <f>SUM(E67-'BS'!F11)</f>
        <v>0</v>
      </c>
      <c r="F68" s="96"/>
      <c r="G68" s="97"/>
      <c r="H68" s="96"/>
      <c r="I68" s="97"/>
      <c r="J68" s="33"/>
      <c r="K68" s="33"/>
    </row>
    <row r="69" spans="1:11" ht="20.25" customHeight="1">
      <c r="A69" s="10" t="s">
        <v>104</v>
      </c>
      <c r="E69" s="33"/>
      <c r="G69" s="33"/>
      <c r="I69" s="33"/>
      <c r="J69" s="33"/>
      <c r="K69" s="33"/>
    </row>
    <row r="70" spans="1:11" ht="20.25" customHeight="1">
      <c r="A70" s="14" t="s">
        <v>105</v>
      </c>
      <c r="E70" s="33"/>
      <c r="G70" s="33"/>
      <c r="I70" s="33"/>
      <c r="J70" s="33"/>
      <c r="K70" s="33"/>
    </row>
    <row r="71" spans="1:11" ht="20.25" customHeight="1">
      <c r="A71" s="14" t="s">
        <v>172</v>
      </c>
      <c r="E71" s="48">
        <v>667</v>
      </c>
      <c r="F71" s="48"/>
      <c r="G71" s="114">
        <v>321</v>
      </c>
      <c r="H71" s="114"/>
      <c r="I71" s="114">
        <v>8</v>
      </c>
      <c r="J71" s="114"/>
      <c r="K71" s="114">
        <v>0</v>
      </c>
    </row>
    <row r="72" spans="1:11" ht="20.25" customHeight="1">
      <c r="A72" s="14" t="s">
        <v>173</v>
      </c>
      <c r="E72" s="48">
        <v>0</v>
      </c>
      <c r="F72" s="48"/>
      <c r="G72" s="114">
        <v>3</v>
      </c>
      <c r="H72" s="114"/>
      <c r="I72" s="114">
        <v>0</v>
      </c>
      <c r="J72" s="114"/>
      <c r="K72" s="114">
        <v>0</v>
      </c>
    </row>
    <row r="73" spans="5:11" ht="20.25" customHeight="1">
      <c r="E73" s="48"/>
      <c r="F73" s="48"/>
      <c r="G73" s="48"/>
      <c r="H73" s="48"/>
      <c r="I73" s="48"/>
      <c r="J73" s="48"/>
      <c r="K73" s="48"/>
    </row>
    <row r="74" ht="20.25" customHeight="1">
      <c r="A74" s="14" t="s">
        <v>4</v>
      </c>
    </row>
  </sheetData>
  <sheetProtection/>
  <mergeCells count="4">
    <mergeCell ref="E6:G6"/>
    <mergeCell ref="I6:K6"/>
    <mergeCell ref="E48:G48"/>
    <mergeCell ref="I48:K48"/>
  </mergeCells>
  <printOptions horizontalCentered="1"/>
  <pageMargins left="0.984251968503937" right="0.31496062992125984" top="0.7874015748031497" bottom="0.3937007874015748" header="0.1968503937007874" footer="0.1968503937007874"/>
  <pageSetup firstPageNumber="2" useFirstPageNumber="1" fitToHeight="0" horizontalDpi="600" verticalDpi="600" orientation="portrait" paperSize="9" scale="80" r:id="rId2"/>
  <rowBreaks count="1" manualBreakCount="1">
    <brk id="4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xxxxxx</dc:creator>
  <cp:keywords/>
  <dc:description/>
  <cp:lastModifiedBy>Danita Sirabowornkit</cp:lastModifiedBy>
  <cp:lastPrinted>2023-05-11T03:47:32Z</cp:lastPrinted>
  <dcterms:created xsi:type="dcterms:W3CDTF">1999-03-31T19:46:17Z</dcterms:created>
  <dcterms:modified xsi:type="dcterms:W3CDTF">2023-05-11T03:47:45Z</dcterms:modified>
  <cp:category/>
  <cp:version/>
  <cp:contentType/>
  <cp:contentStatus/>
</cp:coreProperties>
</file>