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SE-Conso" sheetId="5" r:id="rId5"/>
    <sheet name="SE-Separate" sheetId="6" r:id="rId6"/>
    <sheet name="CF" sheetId="7" r:id="rId7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'BS'!$A$1:$L$98</definedName>
    <definedName name="_xlnm.Print_Area" localSheetId="6">'CF'!$A$1:$K$87</definedName>
    <definedName name="_xlnm.Print_Area" localSheetId="3">'PL'!$A$1:$K$70</definedName>
    <definedName name="_xlnm.Print_Area" localSheetId="4">'SE-Conso'!$A$1:$M$27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<sst xmlns="http://schemas.openxmlformats.org/spreadsheetml/2006/main" count="359" uniqueCount="218">
  <si>
    <t>Other current liabilities</t>
  </si>
  <si>
    <t xml:space="preserve">Share capital </t>
  </si>
  <si>
    <t>Retained earnings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</si>
  <si>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</si>
  <si>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</si>
  <si>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</si>
  <si>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</si>
  <si>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</si>
  <si>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</si>
  <si>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</si>
  <si>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</si>
  <si>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</si>
  <si>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</si>
  <si>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</si>
  <si>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</si>
  <si>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</si>
  <si>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</si>
  <si>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</si>
  <si>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</si>
  <si>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</si>
  <si>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</si>
  <si>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</si>
  <si>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</si>
  <si>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</si>
  <si>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</si>
  <si>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</si>
  <si>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</si>
  <si>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</si>
  <si>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</si>
  <si>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</si>
  <si>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</si>
  <si>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</si>
  <si>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payables</t>
  </si>
  <si>
    <t>Equipment</t>
  </si>
  <si>
    <t xml:space="preserve">Intangible assets </t>
  </si>
  <si>
    <t>Current portion of factoring receivables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</si>
  <si>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</si>
  <si>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</si>
  <si>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</si>
  <si>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</si>
  <si>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</si>
  <si>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</si>
  <si>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</si>
  <si>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</si>
  <si>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</si>
  <si>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</si>
  <si>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</si>
  <si>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</si>
  <si>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</si>
  <si>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</si>
  <si>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</si>
  <si>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</si>
  <si>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</si>
  <si>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</si>
  <si>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</si>
  <si>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</si>
  <si>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</si>
  <si>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>Non-current liabilities</t>
  </si>
  <si>
    <t>Share premium</t>
  </si>
  <si>
    <t xml:space="preserve">Provision for long-term employee benefits  </t>
  </si>
  <si>
    <t>Current portion of hire-purchase receivables</t>
  </si>
  <si>
    <t>Current portion of loan receivables</t>
  </si>
  <si>
    <t>16</t>
  </si>
  <si>
    <t>Cash paid for purchase of equipment</t>
  </si>
  <si>
    <t xml:space="preserve">   Provision for long-term employee benefits</t>
  </si>
  <si>
    <t xml:space="preserve">Proceeds from sales of equipment </t>
  </si>
  <si>
    <t>Other comprehensive income for the period:</t>
  </si>
  <si>
    <t>17</t>
  </si>
  <si>
    <t xml:space="preserve">Profit from operating activities before change in 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</si>
  <si>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</si>
  <si>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</si>
  <si>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</si>
  <si>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</si>
  <si>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</si>
  <si>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</si>
  <si>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</si>
  <si>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</si>
  <si>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</si>
  <si>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</si>
  <si>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Properties foreclosed</t>
  </si>
  <si>
    <t>Loan receivables - net of current portion</t>
  </si>
  <si>
    <t>Cash paid for purchase of trading securities</t>
  </si>
  <si>
    <t>Hire-purchase receivables - net of current portion</t>
  </si>
  <si>
    <t>Financial lease receivables - net of current portion</t>
  </si>
  <si>
    <t>Warrants</t>
  </si>
  <si>
    <t>Cash receipt from issuance of debentures</t>
  </si>
  <si>
    <t>4</t>
  </si>
  <si>
    <t>5</t>
  </si>
  <si>
    <t>18</t>
  </si>
  <si>
    <t xml:space="preserve">      financial lease and hire-purchase agreements</t>
  </si>
  <si>
    <t>Cash flows from operating activities</t>
  </si>
  <si>
    <t>Debentures - net of current portion</t>
  </si>
  <si>
    <t xml:space="preserve">   Registered</t>
  </si>
  <si>
    <t>statutory reserve</t>
  </si>
  <si>
    <t xml:space="preserve">Issued and fully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</si>
  <si>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</si>
  <si>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</si>
  <si>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</si>
  <si>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</si>
  <si>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</si>
  <si>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</si>
  <si>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</si>
  <si>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</si>
  <si>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</si>
  <si>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Other comprehensive income for the period</t>
  </si>
  <si>
    <t xml:space="preserve">Factoring receivables - net of current portion </t>
  </si>
  <si>
    <t>Operating liabilities increase (decrease)</t>
  </si>
  <si>
    <t>Cash receipt for sales of trading securities</t>
  </si>
  <si>
    <t>Supplement disclosures of cash flows information</t>
  </si>
  <si>
    <t>Non-cash items</t>
  </si>
  <si>
    <t>Statement of change in shareholders' equity</t>
  </si>
  <si>
    <t>Consolidated financial statement</t>
  </si>
  <si>
    <t>Statement of change in shareholders' equity (continued)</t>
  </si>
  <si>
    <t>Net cash flows from (used in) financing activities</t>
  </si>
  <si>
    <t xml:space="preserve">      (Thousand shares)</t>
  </si>
  <si>
    <t xml:space="preserve">   Weighted average number of ordinary shares</t>
  </si>
  <si>
    <t>3</t>
  </si>
  <si>
    <t>Right-of-use assets</t>
  </si>
  <si>
    <t>Short-term loans from subsidiary</t>
  </si>
  <si>
    <t>Other long-term provisions</t>
  </si>
  <si>
    <t>Interest incomes</t>
  </si>
  <si>
    <t>Fees and service incomes</t>
  </si>
  <si>
    <t>Other incomes</t>
  </si>
  <si>
    <t>Expected credit losses</t>
  </si>
  <si>
    <t>9</t>
  </si>
  <si>
    <t xml:space="preserve">   receivables agreements</t>
  </si>
  <si>
    <t>Repayment of liabilities under hire-purchase</t>
  </si>
  <si>
    <t xml:space="preserve">Statement of comprehensive income </t>
  </si>
  <si>
    <t>Cash receipt from short-term loans from financial institutions</t>
  </si>
  <si>
    <t>Balance as at 1 January 2021</t>
  </si>
  <si>
    <t>Other current financial liabilities</t>
  </si>
  <si>
    <t>Other non-current financial liabilties</t>
  </si>
  <si>
    <t xml:space="preserve">Statements of financial position </t>
  </si>
  <si>
    <t>Lease IT Public Company Limited and its subsidiaries</t>
  </si>
  <si>
    <t>Current portion of lease liabilities</t>
  </si>
  <si>
    <t>Lease liabilities - net of current portion</t>
  </si>
  <si>
    <t>Statements of financial position (continued)</t>
  </si>
  <si>
    <t>Statements of cash flows</t>
  </si>
  <si>
    <t>Statements of cash flows (continued)</t>
  </si>
  <si>
    <t>20</t>
  </si>
  <si>
    <t xml:space="preserve">   Gain on sales of trading securities</t>
  </si>
  <si>
    <t xml:space="preserve">   Other current financial liabilities</t>
  </si>
  <si>
    <t>Repayment of lease liabilities</t>
  </si>
  <si>
    <t>2</t>
  </si>
  <si>
    <t xml:space="preserve">   Interest income</t>
  </si>
  <si>
    <t xml:space="preserve">   Interest received</t>
  </si>
  <si>
    <t xml:space="preserve">   Interest paid</t>
  </si>
  <si>
    <t xml:space="preserve">   Corporate income tax paid</t>
  </si>
  <si>
    <t xml:space="preserve">Decrease in bank overdrafts </t>
  </si>
  <si>
    <t>Cash paid for redemption of debentures</t>
  </si>
  <si>
    <t>Accounts payable from purchases of intangible assets</t>
  </si>
  <si>
    <t>14</t>
  </si>
  <si>
    <t>Service expenses</t>
  </si>
  <si>
    <t>Investment in subsidiaries</t>
  </si>
  <si>
    <t xml:space="preserve">   Gain on changes in fair value of trading securities</t>
  </si>
  <si>
    <t>Other current financial assets - trading securities</t>
  </si>
  <si>
    <t>11</t>
  </si>
  <si>
    <t>6</t>
  </si>
  <si>
    <t xml:space="preserve">   Installment receivables</t>
  </si>
  <si>
    <t>10</t>
  </si>
  <si>
    <t>Installment account receivables</t>
  </si>
  <si>
    <t>Income tax revenue (expenses)</t>
  </si>
  <si>
    <t xml:space="preserve">   Other non-current financial liabilities</t>
  </si>
  <si>
    <t>Repayment of short-term loans from financial institutions</t>
  </si>
  <si>
    <t>Cash receipt from short-term loans from subsidiary</t>
  </si>
  <si>
    <t xml:space="preserve">   Expected credit losses on receivables</t>
  </si>
  <si>
    <t>Trade and other receivables</t>
  </si>
  <si>
    <t>Balance as at 1 January 2022</t>
  </si>
  <si>
    <t>31 December 2021</t>
  </si>
  <si>
    <t xml:space="preserve">Balance as at 1 January 2021 </t>
  </si>
  <si>
    <t>Short-term loans from financial institutions</t>
  </si>
  <si>
    <t xml:space="preserve">Dividend paid </t>
  </si>
  <si>
    <t>15</t>
  </si>
  <si>
    <t>19</t>
  </si>
  <si>
    <t>13</t>
  </si>
  <si>
    <t xml:space="preserve">Finance cost </t>
  </si>
  <si>
    <t>Operating profit (loss)</t>
  </si>
  <si>
    <t>Profit (loss) before income tax expenses</t>
  </si>
  <si>
    <t>Profit (loss) for the period</t>
  </si>
  <si>
    <t>Earnings (loss) per share</t>
  </si>
  <si>
    <t xml:space="preserve">Basic earnings (loss) per share </t>
  </si>
  <si>
    <t xml:space="preserve">   Profit (loss) attributable to equity holders of the Company</t>
  </si>
  <si>
    <t>Issuance of ordinary share during the period</t>
  </si>
  <si>
    <t>Loss for the period</t>
  </si>
  <si>
    <t>Cash receipt from exercise of warrants</t>
  </si>
  <si>
    <t>Cash receipt from issuance of ordinary shares</t>
  </si>
  <si>
    <t xml:space="preserve">   Gain on sales of equipment </t>
  </si>
  <si>
    <t>Net cash flows used in investing activities</t>
  </si>
  <si>
    <t>Cash flows used in investing activities</t>
  </si>
  <si>
    <t>Net increase in cash and cash equivalents</t>
  </si>
  <si>
    <t>Issuance of ordinary share during the period (Note 17)</t>
  </si>
  <si>
    <t xml:space="preserve">  from exercised warrants (Note 17)</t>
  </si>
  <si>
    <t xml:space="preserve">      (31 December 2021: 221,449,456 ordinary shares </t>
  </si>
  <si>
    <t xml:space="preserve">         of Baht 1 each)</t>
  </si>
  <si>
    <t xml:space="preserve">   Dividend income from subsidiary</t>
  </si>
  <si>
    <t xml:space="preserve">   Cash paid for long-term employee benefits</t>
  </si>
  <si>
    <t>Cash paid for purchase of intangible asset</t>
  </si>
  <si>
    <t>Proceeds from sales of intangible assets</t>
  </si>
  <si>
    <t>Cash receipt from dividend from subsidairy</t>
  </si>
  <si>
    <t>Repayment short-term of loans from subsidiary</t>
  </si>
  <si>
    <t xml:space="preserve">      601,732,935 ordinary shares of Baht 1 each</t>
  </si>
  <si>
    <t xml:space="preserve">   Properties foreclosed</t>
  </si>
  <si>
    <t xml:space="preserve">      (31 December 2021: 558,357,230 ordinary shares </t>
  </si>
  <si>
    <t xml:space="preserve">      442,931,237 ordinary shares of Baht 1 each</t>
  </si>
  <si>
    <t>Cash paid for dividend</t>
  </si>
  <si>
    <t>Net cash flows from operating activities</t>
  </si>
  <si>
    <t>Transfer expired warrants to share premium (Note 17)</t>
  </si>
  <si>
    <t>As at 30 September 2022</t>
  </si>
  <si>
    <t>30 September 2022</t>
  </si>
  <si>
    <t>Balance as at 30 September 2021</t>
  </si>
  <si>
    <t>Balance as at 30 September 2022</t>
  </si>
  <si>
    <t>For the three-month period ended 30 September 2022</t>
  </si>
  <si>
    <t>For the nine-month period ended 30 September 2022</t>
  </si>
  <si>
    <t>Loss before income tax expenses</t>
  </si>
  <si>
    <t>Loss per share</t>
  </si>
  <si>
    <t xml:space="preserve">   Loss attributable to equity holders of the Company</t>
  </si>
  <si>
    <t xml:space="preserve">Increase in restricted bank deposits </t>
  </si>
  <si>
    <t xml:space="preserve">Basic loss per share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</si>
</sst>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#,##0\ ;\(#,##0\)"/>
    <numFmt numFmtId="187" formatCode="#,##0.00\ ;\(#,##0.00\)"/>
    <numFmt numFmtId="188" formatCode="0.0%"/>
    <numFmt numFmtId="189" formatCode="0.00_)"/>
    <numFmt numFmtId="190" formatCode="_(* #,##0_);_(* \(#,##0\);_(* &quot;-&quot;??_);_(@_)"/>
    <numFmt numFmtId="191" formatCode="dd\-mmm\-yy_)"/>
    <numFmt numFmtId="192" formatCode="#,##0.00\ &quot;F&quot;;\-#,##0.00\ &quot;F&quot;"/>
    <numFmt numFmtId="193" formatCode="_-* #,##0_-;\-* #,##0_-;_-* &quot;-&quot;??_-;_-@_-"/>
    <numFmt numFmtId="194" formatCode="#,##0;\(#,##0\)"/>
    <numFmt numFmtId="195" formatCode="#,##0.00;\(#,##0.00\)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#,##0.0_);\(#,##0.0\)"/>
    <numFmt numFmtId="200" formatCode="#,##0.0\ ;\(#,##0.0\)"/>
    <numFmt numFmtId="201" formatCode="#,##0.000\ ;\(#,##0.000\)"/>
    <numFmt numFmtId="202" formatCode="#,##0.0000\ ;\(#,##0.0000\)"/>
    <numFmt numFmtId="203" formatCode="_-* #,##0.0_-;\-* #,##0.0_-;_-* &quot;-&quot;??_-;_-@_-"/>
    <numFmt numFmtId="204" formatCode="#,##0.0;\(#,##0.0\)"/>
    <numFmt numFmtId="205" formatCode="\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_);[Red]\(#,##0.0\)"/>
    <numFmt numFmtId="211" formatCode="[$-409]dddd\,\ mmmm\ dd\,\ yyyy"/>
    <numFmt numFmtId="212" formatCode="[$-409]h:mm:ss\ AM/PM"/>
    <numFmt numFmtId="213" formatCode="_-* #,##0.0_-;\-* #,##0.0_-;_-* &quot;-&quot;?_-;_-@_-"/>
    <numFmt numFmtId="214" formatCode="0.000"/>
    <numFmt numFmtId="215" formatCode="0.0000"/>
    <numFmt numFmtId="216" formatCode="0.0"/>
    <numFmt numFmtId="217" formatCode="#,##0.000_);\(#,##0.000\)"/>
    <numFmt numFmtId="218" formatCode="_(* #,##0.000_);_(* \(#,##0.000\);_(* &quot;-&quot;???_);_(@_)"/>
    <numFmt numFmtId="219" formatCode="_(* #,##0.00_);_(* \(#,##0.00\);_(* &quot;-&quot;???_);_(@_)"/>
    <numFmt numFmtId="220" formatCode="_(* #,##0.0_);_(* \(#,##0.0\);_(* &quot;-&quot;???_);_(@_)"/>
    <numFmt numFmtId="221" formatCode="_(* #,##0.00000_);_(* \(#,##0.00000\);_(* &quot;-&quot;???_);_(@_)"/>
  </numFmts>
  <fonts count="53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2" fontId="6" fillId="0" borderId="0">
      <alignment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6" fillId="0" borderId="0">
      <alignment/>
      <protection/>
    </xf>
    <xf numFmtId="188" fontId="6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7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1" borderId="1" applyNumberFormat="0" applyAlignment="0" applyProtection="0"/>
    <xf numFmtId="10" fontId="7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89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41" fontId="5" fillId="0" borderId="0" xfId="44" applyNumberFormat="1" applyFont="1" applyFill="1" applyBorder="1" applyAlignment="1">
      <alignment horizontal="center"/>
    </xf>
    <xf numFmtId="41" fontId="5" fillId="0" borderId="12" xfId="44" applyNumberFormat="1" applyFont="1" applyFill="1" applyBorder="1" applyAlignment="1">
      <alignment horizontal="center"/>
    </xf>
    <xf numFmtId="41" fontId="5" fillId="0" borderId="13" xfId="44" applyNumberFormat="1" applyFont="1" applyFill="1" applyBorder="1" applyAlignment="1">
      <alignment horizontal="center"/>
    </xf>
    <xf numFmtId="41" fontId="5" fillId="0" borderId="14" xfId="44" applyNumberFormat="1" applyFont="1" applyFill="1" applyBorder="1" applyAlignment="1">
      <alignment horizontal="center"/>
    </xf>
    <xf numFmtId="39" fontId="49" fillId="0" borderId="0" xfId="0" applyFont="1" applyFill="1" applyAlignment="1">
      <alignment/>
    </xf>
    <xf numFmtId="39" fontId="34" fillId="0" borderId="0" xfId="0" applyFont="1" applyFill="1" applyAlignment="1">
      <alignment horizontal="centerContinuous"/>
    </xf>
    <xf numFmtId="40" fontId="34" fillId="0" borderId="0" xfId="42" applyFont="1" applyFill="1" applyAlignment="1">
      <alignment horizontal="centerContinuous"/>
    </xf>
    <xf numFmtId="49" fontId="34" fillId="0" borderId="0" xfId="0" applyNumberFormat="1" applyFont="1" applyFill="1" applyAlignment="1">
      <alignment horizontal="centerContinuous"/>
    </xf>
    <xf numFmtId="39" fontId="34" fillId="0" borderId="0" xfId="0" applyFont="1" applyFill="1" applyAlignment="1">
      <alignment/>
    </xf>
    <xf numFmtId="49" fontId="34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 quotePrefix="1">
      <alignment horizontal="left"/>
    </xf>
    <xf numFmtId="49" fontId="51" fillId="0" borderId="0" xfId="0" applyNumberFormat="1" applyFont="1" applyFill="1" applyAlignment="1" quotePrefix="1">
      <alignment horizontal="left"/>
    </xf>
    <xf numFmtId="49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0" fontId="34" fillId="0" borderId="15" xfId="0" applyNumberFormat="1" applyFont="1" applyFill="1" applyBorder="1" applyAlignment="1" quotePrefix="1">
      <alignment horizontal="center"/>
    </xf>
    <xf numFmtId="0" fontId="34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37" fontId="52" fillId="0" borderId="0" xfId="0" applyNumberFormat="1" applyFont="1" applyFill="1" applyAlignment="1">
      <alignment horizontal="center"/>
    </xf>
    <xf numFmtId="0" fontId="34" fillId="0" borderId="0" xfId="0" applyNumberFormat="1" applyFont="1" applyFill="1" applyBorder="1" applyAlignment="1" quotePrefix="1">
      <alignment horizontal="center"/>
    </xf>
    <xf numFmtId="49" fontId="34" fillId="0" borderId="0" xfId="0" applyNumberFormat="1" applyFont="1" applyFill="1" applyAlignment="1">
      <alignment/>
    </xf>
    <xf numFmtId="0" fontId="34" fillId="0" borderId="0" xfId="42" applyNumberFormat="1" applyFont="1" applyFill="1" applyBorder="1" applyAlignment="1">
      <alignment horizontal="center"/>
    </xf>
    <xf numFmtId="187" fontId="34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/>
    </xf>
    <xf numFmtId="187" fontId="34" fillId="0" borderId="0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41" fontId="34" fillId="0" borderId="0" xfId="0" applyNumberFormat="1" applyFont="1" applyFill="1" applyAlignment="1">
      <alignment/>
    </xf>
    <xf numFmtId="39" fontId="34" fillId="0" borderId="0" xfId="0" applyFont="1" applyFill="1" applyBorder="1" applyAlignment="1">
      <alignment/>
    </xf>
    <xf numFmtId="39" fontId="34" fillId="0" borderId="0" xfId="0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41" fontId="34" fillId="0" borderId="16" xfId="44" applyNumberFormat="1" applyFont="1" applyFill="1" applyBorder="1" applyAlignment="1">
      <alignment/>
    </xf>
    <xf numFmtId="40" fontId="34" fillId="0" borderId="0" xfId="42" applyFont="1" applyFill="1" applyAlignment="1">
      <alignment/>
    </xf>
    <xf numFmtId="41" fontId="34" fillId="0" borderId="0" xfId="44" applyNumberFormat="1" applyFont="1" applyFill="1" applyAlignment="1">
      <alignment/>
    </xf>
    <xf numFmtId="40" fontId="34" fillId="0" borderId="0" xfId="42" applyFont="1" applyFill="1" applyBorder="1" applyAlignment="1">
      <alignment/>
    </xf>
    <xf numFmtId="41" fontId="34" fillId="0" borderId="17" xfId="44" applyNumberFormat="1" applyFont="1" applyFill="1" applyBorder="1" applyAlignment="1">
      <alignment/>
    </xf>
    <xf numFmtId="39" fontId="51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Continuous"/>
    </xf>
    <xf numFmtId="49" fontId="51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>
      <alignment horizontal="center"/>
    </xf>
    <xf numFmtId="41" fontId="34" fillId="0" borderId="0" xfId="44" applyNumberFormat="1" applyFont="1" applyFill="1" applyBorder="1" applyAlignment="1">
      <alignment horizontal="right"/>
    </xf>
    <xf numFmtId="41" fontId="34" fillId="0" borderId="0" xfId="42" applyNumberFormat="1" applyFont="1" applyFill="1" applyBorder="1" applyAlignment="1">
      <alignment horizontal="right"/>
    </xf>
    <xf numFmtId="41" fontId="34" fillId="0" borderId="0" xfId="44" applyNumberFormat="1" applyFont="1" applyFill="1" applyAlignment="1">
      <alignment horizontal="right"/>
    </xf>
    <xf numFmtId="41" fontId="34" fillId="0" borderId="0" xfId="42" applyNumberFormat="1" applyFont="1" applyFill="1" applyAlignment="1">
      <alignment horizontal="right"/>
    </xf>
    <xf numFmtId="41" fontId="34" fillId="0" borderId="16" xfId="44" applyNumberFormat="1" applyFont="1" applyFill="1" applyBorder="1" applyAlignment="1">
      <alignment horizontal="right"/>
    </xf>
    <xf numFmtId="186" fontId="34" fillId="0" borderId="0" xfId="0" applyNumberFormat="1" applyFont="1" applyFill="1" applyAlignment="1">
      <alignment/>
    </xf>
    <xf numFmtId="41" fontId="34" fillId="0" borderId="18" xfId="44" applyNumberFormat="1" applyFont="1" applyFill="1" applyBorder="1" applyAlignment="1">
      <alignment horizontal="right"/>
    </xf>
    <xf numFmtId="190" fontId="34" fillId="0" borderId="0" xfId="42" applyNumberFormat="1" applyFont="1" applyFill="1" applyAlignment="1">
      <alignment/>
    </xf>
    <xf numFmtId="41" fontId="34" fillId="0" borderId="0" xfId="44" applyNumberFormat="1" applyFont="1" applyFill="1" applyBorder="1" applyAlignment="1">
      <alignment/>
    </xf>
    <xf numFmtId="39" fontId="34" fillId="0" borderId="0" xfId="0" applyFont="1" applyFill="1" applyAlignment="1" quotePrefix="1">
      <alignment/>
    </xf>
    <xf numFmtId="49" fontId="51" fillId="0" borderId="0" xfId="0" applyNumberFormat="1" applyFont="1" applyFill="1" applyBorder="1" applyAlignment="1">
      <alignment horizontal="center"/>
    </xf>
    <xf numFmtId="41" fontId="34" fillId="0" borderId="15" xfId="0" applyNumberFormat="1" applyFont="1" applyFill="1" applyBorder="1" applyAlignment="1">
      <alignment/>
    </xf>
    <xf numFmtId="39" fontId="49" fillId="0" borderId="19" xfId="0" applyFont="1" applyFill="1" applyBorder="1" applyAlignment="1">
      <alignment/>
    </xf>
    <xf numFmtId="39" fontId="34" fillId="0" borderId="19" xfId="0" applyFont="1" applyFill="1" applyBorder="1" applyAlignment="1">
      <alignment/>
    </xf>
    <xf numFmtId="41" fontId="34" fillId="0" borderId="0" xfId="42" applyNumberFormat="1" applyFont="1" applyFill="1" applyBorder="1" applyAlignment="1">
      <alignment/>
    </xf>
    <xf numFmtId="49" fontId="34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39" fontId="49" fillId="0" borderId="0" xfId="0" applyFont="1" applyFill="1" applyBorder="1" applyAlignment="1">
      <alignment/>
    </xf>
    <xf numFmtId="37" fontId="34" fillId="0" borderId="0" xfId="0" applyNumberFormat="1" applyFont="1" applyFill="1" applyAlignment="1">
      <alignment horizontal="right"/>
    </xf>
    <xf numFmtId="37" fontId="49" fillId="0" borderId="0" xfId="0" applyNumberFormat="1" applyFont="1" applyFill="1" applyAlignment="1">
      <alignment horizontal="left"/>
    </xf>
    <xf numFmtId="41" fontId="34" fillId="0" borderId="0" xfId="0" applyNumberFormat="1" applyFont="1" applyFill="1" applyAlignment="1" quotePrefix="1">
      <alignment horizontal="right"/>
    </xf>
    <xf numFmtId="0" fontId="52" fillId="0" borderId="0" xfId="0" applyNumberFormat="1" applyFont="1" applyFill="1" applyBorder="1" applyAlignment="1" quotePrefix="1">
      <alignment horizontal="center"/>
    </xf>
    <xf numFmtId="41" fontId="34" fillId="0" borderId="15" xfId="44" applyNumberFormat="1" applyFont="1" applyFill="1" applyBorder="1" applyAlignment="1">
      <alignment horizontal="right"/>
    </xf>
    <xf numFmtId="0" fontId="49" fillId="0" borderId="0" xfId="0" applyNumberFormat="1" applyFont="1" applyFill="1" applyAlignment="1">
      <alignment/>
    </xf>
    <xf numFmtId="37" fontId="34" fillId="0" borderId="0" xfId="0" applyNumberFormat="1" applyFont="1" applyFill="1" applyAlignment="1">
      <alignment/>
    </xf>
    <xf numFmtId="41" fontId="34" fillId="0" borderId="15" xfId="44" applyNumberFormat="1" applyFont="1" applyFill="1" applyBorder="1" applyAlignment="1">
      <alignment/>
    </xf>
    <xf numFmtId="190" fontId="34" fillId="0" borderId="0" xfId="42" applyNumberFormat="1" applyFont="1" applyFill="1" applyBorder="1" applyAlignment="1">
      <alignment/>
    </xf>
    <xf numFmtId="194" fontId="34" fillId="0" borderId="0" xfId="0" applyNumberFormat="1" applyFont="1" applyFill="1" applyBorder="1" applyAlignment="1">
      <alignment/>
    </xf>
    <xf numFmtId="190" fontId="34" fillId="0" borderId="0" xfId="42" applyNumberFormat="1" applyFont="1" applyFill="1" applyAlignment="1">
      <alignment horizontal="centerContinuous"/>
    </xf>
    <xf numFmtId="190" fontId="34" fillId="0" borderId="0" xfId="42" applyNumberFormat="1" applyFont="1" applyFill="1" applyBorder="1" applyAlignment="1">
      <alignment horizontal="centerContinuous"/>
    </xf>
    <xf numFmtId="40" fontId="34" fillId="0" borderId="0" xfId="0" applyNumberFormat="1" applyFont="1" applyFill="1" applyAlignment="1">
      <alignment/>
    </xf>
    <xf numFmtId="190" fontId="34" fillId="0" borderId="0" xfId="44" applyNumberFormat="1" applyFont="1" applyFill="1" applyBorder="1" applyAlignment="1">
      <alignment/>
    </xf>
    <xf numFmtId="40" fontId="49" fillId="0" borderId="0" xfId="0" applyNumberFormat="1" applyFont="1" applyFill="1" applyAlignment="1">
      <alignment/>
    </xf>
    <xf numFmtId="41" fontId="34" fillId="0" borderId="12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/>
    </xf>
    <xf numFmtId="41" fontId="5" fillId="0" borderId="15" xfId="44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9" fontId="34" fillId="0" borderId="0" xfId="0" applyNumberFormat="1" applyFont="1" applyFill="1" applyAlignment="1" quotePrefix="1">
      <alignment horizontal="center"/>
    </xf>
    <xf numFmtId="41" fontId="5" fillId="0" borderId="0" xfId="42" applyNumberFormat="1" applyFont="1" applyFill="1" applyAlignment="1">
      <alignment/>
    </xf>
    <xf numFmtId="41" fontId="5" fillId="0" borderId="15" xfId="0" applyNumberFormat="1" applyFont="1" applyFill="1" applyBorder="1" applyAlignment="1">
      <alignment/>
    </xf>
    <xf numFmtId="190" fontId="5" fillId="0" borderId="0" xfId="44" applyNumberFormat="1" applyFont="1" applyFill="1" applyBorder="1" applyAlignment="1">
      <alignment/>
    </xf>
    <xf numFmtId="41" fontId="5" fillId="0" borderId="15" xfId="44" applyNumberFormat="1" applyFont="1" applyFill="1" applyBorder="1" applyAlignment="1">
      <alignment/>
    </xf>
    <xf numFmtId="41" fontId="5" fillId="0" borderId="17" xfId="44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9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35" fillId="0" borderId="0" xfId="0" applyFont="1" applyFill="1" applyAlignment="1">
      <alignment/>
    </xf>
    <xf numFmtId="41" fontId="35" fillId="0" borderId="0" xfId="0" applyNumberFormat="1" applyFont="1" applyFill="1" applyAlignment="1">
      <alignment/>
    </xf>
    <xf numFmtId="40" fontId="3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/>
    </xf>
    <xf numFmtId="39" fontId="13" fillId="0" borderId="0" xfId="0" applyFont="1" applyFill="1" applyAlignment="1">
      <alignment/>
    </xf>
    <xf numFmtId="39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>
      <alignment/>
    </xf>
    <xf numFmtId="39" fontId="5" fillId="0" borderId="0" xfId="0" applyFont="1" applyFill="1" applyAlignment="1">
      <alignment/>
    </xf>
    <xf numFmtId="187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/>
    </xf>
    <xf numFmtId="39" fontId="5" fillId="0" borderId="0" xfId="0" applyFont="1" applyFill="1" applyAlignment="1">
      <alignment horizontal="center"/>
    </xf>
    <xf numFmtId="40" fontId="34" fillId="0" borderId="0" xfId="0" applyNumberFormat="1" applyFont="1" applyFill="1" applyAlignment="1">
      <alignment/>
    </xf>
    <xf numFmtId="41" fontId="34" fillId="0" borderId="0" xfId="45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/>
    </xf>
    <xf numFmtId="41" fontId="34" fillId="0" borderId="0" xfId="45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41" fontId="34" fillId="0" borderId="0" xfId="45" applyNumberFormat="1" applyFont="1" applyFill="1" applyBorder="1" applyAlignment="1">
      <alignment/>
    </xf>
    <xf numFmtId="41" fontId="5" fillId="0" borderId="0" xfId="45" applyNumberFormat="1" applyFont="1" applyFill="1" applyAlignment="1">
      <alignment/>
    </xf>
    <xf numFmtId="41" fontId="34" fillId="0" borderId="16" xfId="45" applyNumberFormat="1" applyFont="1" applyFill="1" applyBorder="1" applyAlignment="1">
      <alignment/>
    </xf>
    <xf numFmtId="41" fontId="34" fillId="0" borderId="15" xfId="45" applyNumberFormat="1" applyFont="1" applyFill="1" applyBorder="1" applyAlignment="1">
      <alignment horizontal="right"/>
    </xf>
    <xf numFmtId="41" fontId="5" fillId="0" borderId="0" xfId="45" applyNumberFormat="1" applyFont="1" applyFill="1" applyBorder="1" applyAlignment="1">
      <alignment horizontal="right"/>
    </xf>
    <xf numFmtId="41" fontId="34" fillId="0" borderId="0" xfId="45" applyNumberFormat="1" applyFont="1" applyFill="1" applyAlignment="1">
      <alignment horizontal="right"/>
    </xf>
    <xf numFmtId="39" fontId="34" fillId="0" borderId="0" xfId="0" applyFont="1" applyFill="1" applyAlignment="1">
      <alignment/>
    </xf>
    <xf numFmtId="39" fontId="5" fillId="0" borderId="0" xfId="0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0" fontId="5" fillId="0" borderId="0" xfId="42" applyFont="1" applyFill="1" applyAlignment="1">
      <alignment horizontal="centerContinuous"/>
    </xf>
    <xf numFmtId="49" fontId="13" fillId="0" borderId="0" xfId="0" applyNumberFormat="1" applyFont="1" applyFill="1" applyAlignment="1" quotePrefix="1">
      <alignment horizontal="left"/>
    </xf>
    <xf numFmtId="49" fontId="5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Border="1" applyAlignment="1" quotePrefix="1">
      <alignment horizontal="left"/>
    </xf>
    <xf numFmtId="39" fontId="5" fillId="0" borderId="15" xfId="0" applyFont="1" applyFill="1" applyBorder="1" applyAlignment="1">
      <alignment horizontal="center"/>
    </xf>
    <xf numFmtId="0" fontId="5" fillId="0" borderId="0" xfId="66" applyFont="1" applyFill="1" applyAlignment="1">
      <alignment horizontal="center"/>
      <protection/>
    </xf>
    <xf numFmtId="0" fontId="5" fillId="0" borderId="15" xfId="66" applyFont="1" applyFill="1" applyBorder="1" applyAlignment="1">
      <alignment horizontal="center"/>
      <protection/>
    </xf>
    <xf numFmtId="41" fontId="5" fillId="0" borderId="0" xfId="44" applyNumberFormat="1" applyFont="1" applyFill="1" applyAlignment="1">
      <alignment horizontal="center"/>
    </xf>
    <xf numFmtId="41" fontId="5" fillId="0" borderId="0" xfId="44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3" xfId="42" applyNumberFormat="1" applyFont="1" applyFill="1" applyBorder="1" applyAlignment="1">
      <alignment horizontal="center"/>
    </xf>
    <xf numFmtId="41" fontId="5" fillId="0" borderId="0" xfId="42" applyNumberFormat="1" applyFont="1" applyFill="1" applyBorder="1" applyAlignment="1">
      <alignment horizontal="center"/>
    </xf>
    <xf numFmtId="41" fontId="5" fillId="0" borderId="0" xfId="42" applyNumberFormat="1" applyFont="1" applyFill="1" applyBorder="1" applyAlignment="1">
      <alignment/>
    </xf>
    <xf numFmtId="41" fontId="5" fillId="0" borderId="14" xfId="42" applyNumberFormat="1" applyFont="1" applyFill="1" applyBorder="1" applyAlignment="1">
      <alignment horizontal="center"/>
    </xf>
    <xf numFmtId="41" fontId="13" fillId="0" borderId="0" xfId="0" applyNumberFormat="1" applyFont="1" applyFill="1" applyAlignment="1">
      <alignment/>
    </xf>
    <xf numFmtId="49" fontId="34" fillId="0" borderId="15" xfId="0" applyNumberFormat="1" applyFont="1" applyFill="1" applyBorder="1" applyAlignment="1">
      <alignment horizontal="center"/>
    </xf>
    <xf numFmtId="41" fontId="34" fillId="0" borderId="0" xfId="0" applyNumberFormat="1" applyFont="1" applyAlignment="1">
      <alignment/>
    </xf>
    <xf numFmtId="39" fontId="34" fillId="0" borderId="0" xfId="0" applyFont="1" applyAlignment="1">
      <alignment/>
    </xf>
    <xf numFmtId="217" fontId="34" fillId="0" borderId="17" xfId="0" applyNumberFormat="1" applyFont="1" applyBorder="1" applyAlignment="1">
      <alignment/>
    </xf>
    <xf numFmtId="37" fontId="34" fillId="0" borderId="17" xfId="0" applyNumberFormat="1" applyFont="1" applyBorder="1" applyAlignment="1">
      <alignment/>
    </xf>
    <xf numFmtId="39" fontId="5" fillId="0" borderId="0" xfId="0" applyFont="1" applyAlignment="1">
      <alignment/>
    </xf>
    <xf numFmtId="0" fontId="34" fillId="0" borderId="0" xfId="0" applyNumberFormat="1" applyFont="1" applyAlignment="1">
      <alignment/>
    </xf>
    <xf numFmtId="40" fontId="34" fillId="0" borderId="0" xfId="0" applyNumberFormat="1" applyFont="1" applyAlignment="1">
      <alignment/>
    </xf>
    <xf numFmtId="190" fontId="34" fillId="0" borderId="0" xfId="0" applyNumberFormat="1" applyFont="1" applyAlignment="1">
      <alignment/>
    </xf>
    <xf numFmtId="41" fontId="3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218" fontId="34" fillId="0" borderId="17" xfId="0" applyNumberFormat="1" applyFont="1" applyBorder="1" applyAlignment="1">
      <alignment/>
    </xf>
    <xf numFmtId="218" fontId="34" fillId="0" borderId="0" xfId="0" applyNumberFormat="1" applyFont="1" applyAlignment="1">
      <alignment/>
    </xf>
    <xf numFmtId="49" fontId="34" fillId="0" borderId="15" xfId="0" applyNumberFormat="1" applyFont="1" applyFill="1" applyBorder="1" applyAlignment="1">
      <alignment horizontal="center"/>
    </xf>
    <xf numFmtId="41" fontId="5" fillId="0" borderId="16" xfId="45" applyNumberFormat="1" applyFont="1" applyFill="1" applyBorder="1" applyAlignment="1">
      <alignment/>
    </xf>
    <xf numFmtId="41" fontId="5" fillId="0" borderId="0" xfId="45" applyNumberFormat="1" applyFont="1" applyFill="1" applyAlignment="1">
      <alignment horizontal="right"/>
    </xf>
    <xf numFmtId="41" fontId="5" fillId="0" borderId="15" xfId="45" applyNumberFormat="1" applyFont="1" applyFill="1" applyBorder="1" applyAlignment="1">
      <alignment horizontal="right"/>
    </xf>
    <xf numFmtId="190" fontId="34" fillId="0" borderId="0" xfId="45" applyNumberFormat="1" applyFont="1" applyFill="1" applyBorder="1" applyAlignment="1">
      <alignment/>
    </xf>
    <xf numFmtId="49" fontId="34" fillId="0" borderId="15" xfId="0" applyNumberFormat="1" applyFont="1" applyFill="1" applyBorder="1" applyAlignment="1">
      <alignment horizontal="center"/>
    </xf>
    <xf numFmtId="39" fontId="34" fillId="0" borderId="15" xfId="0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39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 quotePrefix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zerodec" xfId="46"/>
    <cellStyle name="Currency" xfId="47"/>
    <cellStyle name="Currency [0]" xfId="48"/>
    <cellStyle name="Currency1" xfId="49"/>
    <cellStyle name="Dollar (zero dec)" xfId="50"/>
    <cellStyle name="Explanatory Text" xfId="51"/>
    <cellStyle name="Followed Hyperlink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Neutral" xfId="63"/>
    <cellStyle name="no dec" xfId="64"/>
    <cellStyle name="Normal - Style1" xfId="65"/>
    <cellStyle name="Normal_CE-E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65</xdr:row>
      <xdr:rowOff>200025</xdr:rowOff>
    </xdr:from>
    <xdr:to>
      <xdr:col>6</xdr:col>
      <xdr:colOff>0</xdr:colOff>
      <xdr:row>68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753552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36</xdr:row>
      <xdr:rowOff>171450</xdr:rowOff>
    </xdr:from>
    <xdr:to>
      <xdr:col>6</xdr:col>
      <xdr:colOff>0</xdr:colOff>
      <xdr:row>38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97726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0</xdr:row>
      <xdr:rowOff>142875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875"/>
          <a:ext cx="381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93</xdr:row>
      <xdr:rowOff>104775</xdr:rowOff>
    </xdr:from>
    <xdr:to>
      <xdr:col>6</xdr:col>
      <xdr:colOff>0</xdr:colOff>
      <xdr:row>96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24907875"/>
          <a:ext cx="1457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61</xdr:row>
      <xdr:rowOff>0</xdr:rowOff>
    </xdr:from>
    <xdr:to>
      <xdr:col>4</xdr:col>
      <xdr:colOff>38100</xdr:colOff>
      <xdr:row>64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1626870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32</xdr:row>
      <xdr:rowOff>0</xdr:rowOff>
    </xdr:from>
    <xdr:to>
      <xdr:col>3</xdr:col>
      <xdr:colOff>209550</xdr:colOff>
      <xdr:row>35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8534400"/>
          <a:ext cx="209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65</xdr:row>
      <xdr:rowOff>200025</xdr:rowOff>
    </xdr:from>
    <xdr:to>
      <xdr:col>8</xdr:col>
      <xdr:colOff>0</xdr:colOff>
      <xdr:row>68</xdr:row>
      <xdr:rowOff>28575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75355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36</xdr:row>
      <xdr:rowOff>171450</xdr:rowOff>
    </xdr:from>
    <xdr:to>
      <xdr:col>8</xdr:col>
      <xdr:colOff>0</xdr:colOff>
      <xdr:row>38</xdr:row>
      <xdr:rowOff>266700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77265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142875</xdr:rowOff>
    </xdr:from>
    <xdr:to>
      <xdr:col>8</xdr:col>
      <xdr:colOff>0</xdr:colOff>
      <xdr:row>2</xdr:row>
      <xdr:rowOff>257175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42875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36</xdr:row>
      <xdr:rowOff>38100</xdr:rowOff>
    </xdr:from>
    <xdr:to>
      <xdr:col>5</xdr:col>
      <xdr:colOff>0</xdr:colOff>
      <xdr:row>38</xdr:row>
      <xdr:rowOff>209550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929640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63</xdr:row>
      <xdr:rowOff>257175</xdr:rowOff>
    </xdr:from>
    <xdr:to>
      <xdr:col>3</xdr:col>
      <xdr:colOff>47625</xdr:colOff>
      <xdr:row>69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6459200"/>
          <a:ext cx="533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36</xdr:row>
      <xdr:rowOff>38100</xdr:rowOff>
    </xdr:from>
    <xdr:to>
      <xdr:col>7</xdr:col>
      <xdr:colOff>0</xdr:colOff>
      <xdr:row>38</xdr:row>
      <xdr:rowOff>209550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29640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</xdr:row>
      <xdr:rowOff>38100</xdr:rowOff>
    </xdr:from>
    <xdr:to>
      <xdr:col>5</xdr:col>
      <xdr:colOff>0</xdr:colOff>
      <xdr:row>3</xdr:row>
      <xdr:rowOff>209550</xdr:rowOff>
    </xdr:to>
    <xdr:pic>
      <xdr:nvPicPr>
        <xdr:cNvPr id="4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952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257175</xdr:rowOff>
    </xdr:from>
    <xdr:to>
      <xdr:col>3</xdr:col>
      <xdr:colOff>47625</xdr:colOff>
      <xdr:row>34</xdr:row>
      <xdr:rowOff>76200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7458075"/>
          <a:ext cx="533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</xdr:row>
      <xdr:rowOff>38100</xdr:rowOff>
    </xdr:from>
    <xdr:to>
      <xdr:col>7</xdr:col>
      <xdr:colOff>0</xdr:colOff>
      <xdr:row>3</xdr:row>
      <xdr:rowOff>209550</xdr:rowOff>
    </xdr:to>
    <xdr:pic>
      <xdr:nvPicPr>
        <xdr:cNvPr id="6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952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238125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371475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24</xdr:row>
      <xdr:rowOff>0</xdr:rowOff>
    </xdr:from>
    <xdr:to>
      <xdr:col>2</xdr:col>
      <xdr:colOff>1038225</xdr:colOff>
      <xdr:row>25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6400800"/>
          <a:ext cx="4086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14</xdr:row>
      <xdr:rowOff>0</xdr:rowOff>
    </xdr:from>
    <xdr:to>
      <xdr:col>2</xdr:col>
      <xdr:colOff>1038225</xdr:colOff>
      <xdr:row>16</xdr:row>
      <xdr:rowOff>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3733800"/>
          <a:ext cx="4086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238125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71475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24</xdr:row>
      <xdr:rowOff>0</xdr:rowOff>
    </xdr:from>
    <xdr:to>
      <xdr:col>2</xdr:col>
      <xdr:colOff>1038225</xdr:colOff>
      <xdr:row>25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6400800"/>
          <a:ext cx="3943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47</xdr:row>
      <xdr:rowOff>123825</xdr:rowOff>
    </xdr:from>
    <xdr:to>
      <xdr:col>5</xdr:col>
      <xdr:colOff>0</xdr:colOff>
      <xdr:row>50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221105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</xdr:row>
      <xdr:rowOff>95250</xdr:rowOff>
    </xdr:from>
    <xdr:to>
      <xdr:col>5</xdr:col>
      <xdr:colOff>0</xdr:colOff>
      <xdr:row>3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52425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78</xdr:row>
      <xdr:rowOff>238125</xdr:rowOff>
    </xdr:from>
    <xdr:to>
      <xdr:col>4</xdr:col>
      <xdr:colOff>114300</xdr:colOff>
      <xdr:row>86</xdr:row>
      <xdr:rowOff>38100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20297775"/>
          <a:ext cx="6477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257175</xdr:rowOff>
    </xdr:from>
    <xdr:to>
      <xdr:col>4</xdr:col>
      <xdr:colOff>209550</xdr:colOff>
      <xdr:row>45</xdr:row>
      <xdr:rowOff>57150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08013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47</xdr:row>
      <xdr:rowOff>123825</xdr:rowOff>
    </xdr:from>
    <xdr:to>
      <xdr:col>7</xdr:col>
      <xdr:colOff>0</xdr:colOff>
      <xdr:row>50</xdr:row>
      <xdr:rowOff>9525</xdr:rowOff>
    </xdr:to>
    <xdr:pic>
      <xdr:nvPicPr>
        <xdr:cNvPr id="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221105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95250</xdr:rowOff>
    </xdr:from>
    <xdr:to>
      <xdr:col>7</xdr:col>
      <xdr:colOff>0</xdr:colOff>
      <xdr:row>3</xdr:row>
      <xdr:rowOff>257175</xdr:rowOff>
    </xdr:to>
    <xdr:pic>
      <xdr:nvPicPr>
        <xdr:cNvPr id="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52425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710937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8"/>
  <sheetViews>
    <sheetView showGridLines="0" tabSelected="1" view="pageBreakPreview" zoomScale="85" zoomScaleNormal="115" zoomScaleSheetLayoutView="85" workbookViewId="0" topLeftCell="A1">
      <selection activeCell="F14" sqref="F14"/>
    </sheetView>
  </sheetViews>
  <sheetFormatPr defaultColWidth="9.57421875" defaultRowHeight="21" customHeight="1"/>
  <cols>
    <col min="1" max="1" width="31.28125" style="35" customWidth="1"/>
    <col min="2" max="2" width="8.7109375" style="14" customWidth="1"/>
    <col min="3" max="3" width="1.57421875" style="14" customWidth="1"/>
    <col min="4" max="4" width="6.57421875" style="38" customWidth="1"/>
    <col min="5" max="5" width="0.71875" style="27" customWidth="1"/>
    <col min="6" max="6" width="14.57421875" style="38" customWidth="1"/>
    <col min="7" max="7" width="0.71875" style="14" customWidth="1"/>
    <col min="8" max="8" width="15.57421875" style="38" customWidth="1"/>
    <col min="9" max="9" width="0.71875" style="14" customWidth="1"/>
    <col min="10" max="10" width="14.57421875" style="14" customWidth="1"/>
    <col min="11" max="11" width="0.71875" style="14" customWidth="1"/>
    <col min="12" max="12" width="15.7109375" style="14" customWidth="1"/>
    <col min="13" max="13" width="0.5625" style="14" customWidth="1"/>
    <col min="14" max="30" width="9.57421875" style="14" customWidth="1"/>
    <col min="31" max="33" width="15.57421875" style="14" customWidth="1"/>
    <col min="34" max="51" width="9.57421875" style="14" customWidth="1"/>
    <col min="52" max="56" width="10.57421875" style="14" customWidth="1"/>
    <col min="57" max="65" width="9.57421875" style="14" customWidth="1"/>
    <col min="66" max="70" width="10.57421875" style="14" customWidth="1"/>
    <col min="71" max="16384" width="9.57421875" style="14" customWidth="1"/>
  </cols>
  <sheetData>
    <row r="1" spans="1:8" ht="21" customHeight="1">
      <c r="A1" s="10" t="s">
        <v>133</v>
      </c>
      <c r="B1" s="11"/>
      <c r="C1" s="11"/>
      <c r="D1" s="12"/>
      <c r="E1" s="13"/>
      <c r="F1" s="12"/>
      <c r="H1" s="12"/>
    </row>
    <row r="2" spans="1:8" ht="21" customHeight="1">
      <c r="A2" s="10" t="s">
        <v>132</v>
      </c>
      <c r="B2" s="15"/>
      <c r="C2" s="15"/>
      <c r="D2" s="15"/>
      <c r="E2" s="15"/>
      <c r="F2" s="15"/>
      <c r="H2" s="15"/>
    </row>
    <row r="3" spans="1:8" ht="21" customHeight="1">
      <c r="A3" s="10" t="s">
        <v>207</v>
      </c>
      <c r="B3" s="15"/>
      <c r="C3" s="15"/>
      <c r="D3" s="15"/>
      <c r="E3" s="15"/>
      <c r="F3" s="15"/>
      <c r="H3" s="15"/>
    </row>
    <row r="4" spans="1:12" ht="21" customHeight="1">
      <c r="A4" s="14"/>
      <c r="B4" s="16"/>
      <c r="C4" s="16"/>
      <c r="D4" s="17"/>
      <c r="E4" s="16"/>
      <c r="F4" s="18"/>
      <c r="H4" s="18"/>
      <c r="L4" s="18" t="s">
        <v>49</v>
      </c>
    </row>
    <row r="5" spans="1:12" ht="21" customHeight="1">
      <c r="A5" s="14"/>
      <c r="B5" s="16"/>
      <c r="C5" s="16"/>
      <c r="D5" s="17"/>
      <c r="E5" s="16"/>
      <c r="F5" s="160" t="s">
        <v>95</v>
      </c>
      <c r="G5" s="160"/>
      <c r="H5" s="160"/>
      <c r="J5" s="159" t="s">
        <v>96</v>
      </c>
      <c r="K5" s="159"/>
      <c r="L5" s="159"/>
    </row>
    <row r="6" spans="1:12" ht="21" customHeight="1">
      <c r="A6" s="14"/>
      <c r="D6" s="140" t="s">
        <v>5</v>
      </c>
      <c r="E6" s="20"/>
      <c r="F6" s="21" t="s">
        <v>208</v>
      </c>
      <c r="G6" s="22"/>
      <c r="H6" s="21" t="s">
        <v>168</v>
      </c>
      <c r="J6" s="21" t="s">
        <v>208</v>
      </c>
      <c r="K6" s="22"/>
      <c r="L6" s="21" t="s">
        <v>168</v>
      </c>
    </row>
    <row r="7" spans="1:12" ht="21" customHeight="1">
      <c r="A7" s="14"/>
      <c r="D7" s="23"/>
      <c r="E7" s="20"/>
      <c r="F7" s="24" t="s">
        <v>46</v>
      </c>
      <c r="H7" s="24" t="s">
        <v>47</v>
      </c>
      <c r="J7" s="24" t="s">
        <v>46</v>
      </c>
      <c r="K7" s="25"/>
      <c r="L7" s="24" t="s">
        <v>47</v>
      </c>
    </row>
    <row r="8" spans="1:12" ht="21" customHeight="1">
      <c r="A8" s="14"/>
      <c r="D8" s="23"/>
      <c r="E8" s="20"/>
      <c r="F8" s="24" t="s">
        <v>48</v>
      </c>
      <c r="H8" s="26"/>
      <c r="J8" s="24" t="s">
        <v>48</v>
      </c>
      <c r="K8" s="25"/>
      <c r="L8" s="26"/>
    </row>
    <row r="9" spans="1:8" ht="21" customHeight="1">
      <c r="A9" s="10" t="s">
        <v>7</v>
      </c>
      <c r="D9" s="19"/>
      <c r="F9" s="28"/>
      <c r="H9" s="28"/>
    </row>
    <row r="10" spans="1:10" ht="21" customHeight="1">
      <c r="A10" s="10" t="s">
        <v>8</v>
      </c>
      <c r="C10" s="29"/>
      <c r="D10" s="30"/>
      <c r="E10" s="29"/>
      <c r="F10" s="29"/>
      <c r="G10" s="29"/>
      <c r="H10" s="29"/>
      <c r="I10" s="29"/>
      <c r="J10" s="29"/>
    </row>
    <row r="11" spans="1:12" ht="21" customHeight="1">
      <c r="A11" s="14" t="s">
        <v>25</v>
      </c>
      <c r="C11" s="29"/>
      <c r="D11" s="91"/>
      <c r="E11" s="108"/>
      <c r="F11" s="80">
        <v>194012</v>
      </c>
      <c r="H11" s="134">
        <v>70643</v>
      </c>
      <c r="I11" s="91"/>
      <c r="J11" s="134">
        <v>189228</v>
      </c>
      <c r="K11" s="108"/>
      <c r="L11" s="134">
        <v>61683</v>
      </c>
    </row>
    <row r="12" spans="1:12" s="36" customFormat="1" ht="21" customHeight="1">
      <c r="A12" s="14" t="s">
        <v>166</v>
      </c>
      <c r="C12" s="29"/>
      <c r="D12" s="91" t="s">
        <v>116</v>
      </c>
      <c r="E12" s="108"/>
      <c r="F12" s="80">
        <v>2472</v>
      </c>
      <c r="G12" s="14"/>
      <c r="H12" s="134">
        <v>3785</v>
      </c>
      <c r="I12" s="91"/>
      <c r="J12" s="134">
        <v>2096</v>
      </c>
      <c r="K12" s="108"/>
      <c r="L12" s="134">
        <v>2422</v>
      </c>
    </row>
    <row r="13" spans="1:12" s="36" customFormat="1" ht="21" customHeight="1">
      <c r="A13" s="14" t="s">
        <v>160</v>
      </c>
      <c r="C13" s="29"/>
      <c r="D13" s="91" t="s">
        <v>86</v>
      </c>
      <c r="E13" s="108"/>
      <c r="F13" s="80">
        <v>31303</v>
      </c>
      <c r="G13" s="14"/>
      <c r="H13" s="134">
        <v>26346</v>
      </c>
      <c r="I13" s="91"/>
      <c r="J13" s="134">
        <v>0</v>
      </c>
      <c r="K13" s="108"/>
      <c r="L13" s="134">
        <v>0</v>
      </c>
    </row>
    <row r="14" spans="1:12" ht="21" customHeight="1">
      <c r="A14" s="36" t="s">
        <v>61</v>
      </c>
      <c r="C14" s="29"/>
      <c r="D14" s="107">
        <v>5</v>
      </c>
      <c r="E14" s="108"/>
      <c r="F14" s="134">
        <v>265911</v>
      </c>
      <c r="H14" s="134">
        <v>454078</v>
      </c>
      <c r="I14" s="102"/>
      <c r="J14" s="134">
        <v>265911</v>
      </c>
      <c r="K14" s="108"/>
      <c r="L14" s="134">
        <v>454078</v>
      </c>
    </row>
    <row r="15" spans="1:12" ht="21" customHeight="1">
      <c r="A15" s="14" t="s">
        <v>35</v>
      </c>
      <c r="C15" s="29"/>
      <c r="D15" s="107">
        <v>6</v>
      </c>
      <c r="E15" s="108"/>
      <c r="F15" s="134">
        <v>360705</v>
      </c>
      <c r="H15" s="134">
        <v>696968</v>
      </c>
      <c r="I15" s="102"/>
      <c r="J15" s="134">
        <v>360705</v>
      </c>
      <c r="K15" s="108"/>
      <c r="L15" s="134">
        <v>696968</v>
      </c>
    </row>
    <row r="16" spans="1:12" ht="21" customHeight="1">
      <c r="A16" s="14" t="s">
        <v>30</v>
      </c>
      <c r="C16" s="29"/>
      <c r="D16" s="107">
        <v>7</v>
      </c>
      <c r="E16" s="108"/>
      <c r="F16" s="134">
        <v>40465</v>
      </c>
      <c r="H16" s="134">
        <v>48229</v>
      </c>
      <c r="I16" s="102"/>
      <c r="J16" s="134">
        <v>40465</v>
      </c>
      <c r="K16" s="108"/>
      <c r="L16" s="134">
        <v>48229</v>
      </c>
    </row>
    <row r="17" spans="1:12" ht="21" customHeight="1">
      <c r="A17" s="14" t="s">
        <v>60</v>
      </c>
      <c r="C17" s="29"/>
      <c r="D17" s="107">
        <v>8</v>
      </c>
      <c r="E17" s="108"/>
      <c r="F17" s="134">
        <v>21531</v>
      </c>
      <c r="H17" s="134">
        <v>46937</v>
      </c>
      <c r="I17" s="102"/>
      <c r="J17" s="134">
        <v>21531</v>
      </c>
      <c r="K17" s="108"/>
      <c r="L17" s="134">
        <v>46937</v>
      </c>
    </row>
    <row r="18" spans="1:12" ht="21" customHeight="1">
      <c r="A18" s="14" t="s">
        <v>155</v>
      </c>
      <c r="C18" s="29"/>
      <c r="D18" s="107">
        <v>10</v>
      </c>
      <c r="E18" s="108"/>
      <c r="F18" s="134">
        <v>260284</v>
      </c>
      <c r="H18" s="134">
        <v>0</v>
      </c>
      <c r="I18" s="102"/>
      <c r="J18" s="80">
        <v>260284</v>
      </c>
      <c r="K18" s="108"/>
      <c r="L18" s="134">
        <v>0</v>
      </c>
    </row>
    <row r="19" spans="1:12" ht="21" customHeight="1">
      <c r="A19" s="14" t="s">
        <v>6</v>
      </c>
      <c r="C19" s="29"/>
      <c r="D19" s="107"/>
      <c r="E19" s="108"/>
      <c r="F19" s="80">
        <v>5831</v>
      </c>
      <c r="H19" s="134">
        <v>3272</v>
      </c>
      <c r="I19" s="102"/>
      <c r="J19" s="134">
        <v>3827</v>
      </c>
      <c r="K19" s="108"/>
      <c r="L19" s="134">
        <v>2878</v>
      </c>
    </row>
    <row r="20" spans="1:12" ht="21" customHeight="1">
      <c r="A20" s="10" t="s">
        <v>9</v>
      </c>
      <c r="C20" s="29"/>
      <c r="D20" s="30"/>
      <c r="E20" s="31"/>
      <c r="F20" s="37">
        <f>SUM(F11:F19)</f>
        <v>1182514</v>
      </c>
      <c r="G20" s="38"/>
      <c r="H20" s="37">
        <f>SUM(H11:H19)</f>
        <v>1350258</v>
      </c>
      <c r="I20" s="38"/>
      <c r="J20" s="37">
        <f>SUM(J11:J19)</f>
        <v>1144047</v>
      </c>
      <c r="K20" s="32"/>
      <c r="L20" s="37">
        <f>SUM(L11:L19)</f>
        <v>1313195</v>
      </c>
    </row>
    <row r="21" spans="1:12" ht="21" customHeight="1">
      <c r="A21" s="10" t="s">
        <v>10</v>
      </c>
      <c r="C21" s="29"/>
      <c r="D21" s="30"/>
      <c r="E21" s="31"/>
      <c r="F21" s="39"/>
      <c r="G21" s="38"/>
      <c r="H21" s="39"/>
      <c r="I21" s="38"/>
      <c r="J21" s="39"/>
      <c r="K21" s="32"/>
      <c r="L21" s="39"/>
    </row>
    <row r="22" spans="1:12" ht="21" customHeight="1">
      <c r="A22" s="14" t="s">
        <v>31</v>
      </c>
      <c r="C22" s="29"/>
      <c r="D22" s="91" t="s">
        <v>156</v>
      </c>
      <c r="E22" s="108"/>
      <c r="F22" s="80">
        <v>98669</v>
      </c>
      <c r="H22" s="134">
        <v>58344</v>
      </c>
      <c r="I22" s="91"/>
      <c r="J22" s="134">
        <v>98669</v>
      </c>
      <c r="K22" s="108"/>
      <c r="L22" s="134">
        <v>58344</v>
      </c>
    </row>
    <row r="23" spans="1:12" ht="21" customHeight="1">
      <c r="A23" s="35" t="s">
        <v>80</v>
      </c>
      <c r="C23" s="29"/>
      <c r="D23" s="91" t="s">
        <v>87</v>
      </c>
      <c r="E23" s="108"/>
      <c r="F23" s="116">
        <v>465545</v>
      </c>
      <c r="H23" s="134">
        <v>474743</v>
      </c>
      <c r="I23" s="91"/>
      <c r="J23" s="134">
        <v>465545</v>
      </c>
      <c r="K23" s="108"/>
      <c r="L23" s="134">
        <v>474743</v>
      </c>
    </row>
    <row r="24" spans="1:12" ht="21" customHeight="1">
      <c r="A24" s="1" t="s">
        <v>105</v>
      </c>
      <c r="C24" s="29"/>
      <c r="D24" s="91" t="s">
        <v>157</v>
      </c>
      <c r="E24" s="108"/>
      <c r="F24" s="116">
        <v>72571</v>
      </c>
      <c r="H24" s="134">
        <v>63953</v>
      </c>
      <c r="I24" s="102"/>
      <c r="J24" s="134">
        <v>72571</v>
      </c>
      <c r="K24" s="108"/>
      <c r="L24" s="134">
        <v>63953</v>
      </c>
    </row>
    <row r="25" spans="1:12" ht="21" customHeight="1">
      <c r="A25" s="14" t="s">
        <v>83</v>
      </c>
      <c r="C25" s="29"/>
      <c r="D25" s="107">
        <v>7</v>
      </c>
      <c r="E25" s="108"/>
      <c r="F25" s="116">
        <v>13643</v>
      </c>
      <c r="H25" s="134">
        <v>31781</v>
      </c>
      <c r="I25" s="102"/>
      <c r="J25" s="134">
        <v>13643</v>
      </c>
      <c r="K25" s="108"/>
      <c r="L25" s="134">
        <v>31781</v>
      </c>
    </row>
    <row r="26" spans="1:12" ht="21" customHeight="1">
      <c r="A26" s="14" t="s">
        <v>82</v>
      </c>
      <c r="C26" s="29"/>
      <c r="D26" s="107">
        <v>8</v>
      </c>
      <c r="E26" s="108"/>
      <c r="F26" s="116">
        <v>4088</v>
      </c>
      <c r="H26" s="134">
        <v>2577</v>
      </c>
      <c r="I26" s="102"/>
      <c r="J26" s="134">
        <v>4088</v>
      </c>
      <c r="K26" s="108"/>
      <c r="L26" s="134">
        <v>2577</v>
      </c>
    </row>
    <row r="27" spans="1:12" ht="21" customHeight="1">
      <c r="A27" s="14" t="s">
        <v>153</v>
      </c>
      <c r="C27" s="29"/>
      <c r="D27" s="107">
        <v>12</v>
      </c>
      <c r="E27" s="108"/>
      <c r="F27" s="80">
        <v>0</v>
      </c>
      <c r="H27" s="134">
        <v>0</v>
      </c>
      <c r="I27" s="102"/>
      <c r="J27" s="134">
        <v>20000</v>
      </c>
      <c r="K27" s="108"/>
      <c r="L27" s="134">
        <v>20000</v>
      </c>
    </row>
    <row r="28" spans="1:12" ht="21" customHeight="1">
      <c r="A28" s="14" t="s">
        <v>79</v>
      </c>
      <c r="C28" s="29"/>
      <c r="D28" s="107"/>
      <c r="E28" s="108"/>
      <c r="F28" s="80">
        <v>6333</v>
      </c>
      <c r="H28" s="134">
        <v>3503</v>
      </c>
      <c r="I28" s="102"/>
      <c r="J28" s="134">
        <v>6333</v>
      </c>
      <c r="K28" s="108"/>
      <c r="L28" s="134">
        <v>3503</v>
      </c>
    </row>
    <row r="29" spans="1:12" ht="21" customHeight="1">
      <c r="A29" s="14" t="s">
        <v>33</v>
      </c>
      <c r="C29" s="29"/>
      <c r="D29" s="107"/>
      <c r="E29" s="108"/>
      <c r="F29" s="80">
        <v>10252</v>
      </c>
      <c r="H29" s="134">
        <v>7791</v>
      </c>
      <c r="I29" s="102"/>
      <c r="J29" s="134">
        <v>10003</v>
      </c>
      <c r="K29" s="108"/>
      <c r="L29" s="134">
        <v>7450</v>
      </c>
    </row>
    <row r="30" spans="1:12" ht="21" customHeight="1">
      <c r="A30" s="14" t="s">
        <v>117</v>
      </c>
      <c r="C30" s="29"/>
      <c r="D30" s="107"/>
      <c r="E30" s="108"/>
      <c r="F30" s="80">
        <v>8655</v>
      </c>
      <c r="H30" s="134">
        <v>16443</v>
      </c>
      <c r="I30" s="102"/>
      <c r="J30" s="134">
        <v>7346</v>
      </c>
      <c r="K30" s="108"/>
      <c r="L30" s="134">
        <v>14771</v>
      </c>
    </row>
    <row r="31" spans="1:12" ht="21" customHeight="1">
      <c r="A31" s="14" t="s">
        <v>34</v>
      </c>
      <c r="C31" s="29"/>
      <c r="D31" s="107"/>
      <c r="E31" s="108"/>
      <c r="F31" s="80">
        <v>37751</v>
      </c>
      <c r="H31" s="134">
        <v>38849</v>
      </c>
      <c r="I31" s="102"/>
      <c r="J31" s="134">
        <v>31201</v>
      </c>
      <c r="K31" s="108"/>
      <c r="L31" s="134">
        <v>32090</v>
      </c>
    </row>
    <row r="32" spans="1:12" ht="21" customHeight="1">
      <c r="A32" s="14" t="s">
        <v>55</v>
      </c>
      <c r="C32" s="29"/>
      <c r="D32" s="107"/>
      <c r="E32" s="108"/>
      <c r="F32" s="89">
        <v>125806</v>
      </c>
      <c r="H32" s="87">
        <v>108879</v>
      </c>
      <c r="I32" s="102"/>
      <c r="J32" s="87">
        <v>122472</v>
      </c>
      <c r="K32" s="108"/>
      <c r="L32" s="87">
        <v>106860</v>
      </c>
    </row>
    <row r="33" spans="1:12" ht="21" customHeight="1">
      <c r="A33" s="10" t="s">
        <v>11</v>
      </c>
      <c r="C33" s="29"/>
      <c r="D33" s="30"/>
      <c r="E33" s="31"/>
      <c r="F33" s="37">
        <f>SUM(F22:F32)</f>
        <v>843313</v>
      </c>
      <c r="G33" s="40"/>
      <c r="H33" s="37">
        <f>SUM(H22:H32)</f>
        <v>806863</v>
      </c>
      <c r="I33" s="40"/>
      <c r="J33" s="37">
        <f>SUM(J22:J32)</f>
        <v>851871</v>
      </c>
      <c r="K33" s="32"/>
      <c r="L33" s="37">
        <f>SUM(L22:L32)</f>
        <v>816072</v>
      </c>
    </row>
    <row r="34" spans="1:12" ht="21" customHeight="1" thickBot="1">
      <c r="A34" s="10" t="s">
        <v>12</v>
      </c>
      <c r="D34" s="30"/>
      <c r="E34" s="31"/>
      <c r="F34" s="41">
        <f>F20+F33</f>
        <v>2025827</v>
      </c>
      <c r="H34" s="41">
        <f>H20+H33</f>
        <v>2157121</v>
      </c>
      <c r="J34" s="41">
        <f>J20+J33</f>
        <v>1995918</v>
      </c>
      <c r="K34" s="32"/>
      <c r="L34" s="41">
        <f>L20+L33</f>
        <v>2129267</v>
      </c>
    </row>
    <row r="35" ht="21" customHeight="1" thickTop="1">
      <c r="A35" s="10"/>
    </row>
    <row r="36" spans="1:8" ht="21" customHeight="1">
      <c r="A36" s="14" t="s">
        <v>4</v>
      </c>
      <c r="D36" s="42"/>
      <c r="E36" s="14"/>
      <c r="F36" s="14"/>
      <c r="H36" s="14"/>
    </row>
    <row r="37" spans="1:5" ht="21" customHeight="1">
      <c r="A37" s="10" t="s">
        <v>133</v>
      </c>
      <c r="B37" s="11"/>
      <c r="C37" s="11"/>
      <c r="D37" s="43"/>
      <c r="E37" s="13"/>
    </row>
    <row r="38" spans="1:5" ht="21" customHeight="1">
      <c r="A38" s="10" t="s">
        <v>136</v>
      </c>
      <c r="B38" s="15"/>
      <c r="C38" s="15"/>
      <c r="D38" s="44"/>
      <c r="E38" s="15"/>
    </row>
    <row r="39" spans="1:8" ht="21" customHeight="1">
      <c r="A39" s="10" t="s">
        <v>207</v>
      </c>
      <c r="B39" s="85"/>
      <c r="C39" s="85"/>
      <c r="D39" s="85"/>
      <c r="E39" s="85"/>
      <c r="F39" s="85"/>
      <c r="H39" s="85"/>
    </row>
    <row r="40" spans="1:12" ht="21" customHeight="1">
      <c r="A40" s="14"/>
      <c r="B40" s="16"/>
      <c r="C40" s="16"/>
      <c r="D40" s="17"/>
      <c r="E40" s="16"/>
      <c r="F40" s="18"/>
      <c r="H40" s="18"/>
      <c r="L40" s="18" t="s">
        <v>49</v>
      </c>
    </row>
    <row r="41" spans="1:12" ht="21" customHeight="1">
      <c r="A41" s="14"/>
      <c r="B41" s="16"/>
      <c r="C41" s="16"/>
      <c r="D41" s="17"/>
      <c r="E41" s="16"/>
      <c r="F41" s="160" t="s">
        <v>95</v>
      </c>
      <c r="G41" s="160"/>
      <c r="H41" s="160"/>
      <c r="J41" s="159" t="s">
        <v>96</v>
      </c>
      <c r="K41" s="159"/>
      <c r="L41" s="159"/>
    </row>
    <row r="42" spans="1:12" ht="21" customHeight="1">
      <c r="A42" s="14"/>
      <c r="D42" s="140" t="s">
        <v>5</v>
      </c>
      <c r="E42" s="20"/>
      <c r="F42" s="21" t="s">
        <v>208</v>
      </c>
      <c r="G42" s="22"/>
      <c r="H42" s="21" t="s">
        <v>168</v>
      </c>
      <c r="J42" s="21" t="s">
        <v>208</v>
      </c>
      <c r="K42" s="22"/>
      <c r="L42" s="21" t="s">
        <v>168</v>
      </c>
    </row>
    <row r="43" spans="1:12" ht="21" customHeight="1">
      <c r="A43" s="14"/>
      <c r="D43" s="23"/>
      <c r="E43" s="20"/>
      <c r="F43" s="24" t="s">
        <v>46</v>
      </c>
      <c r="H43" s="24" t="s">
        <v>47</v>
      </c>
      <c r="J43" s="24" t="s">
        <v>46</v>
      </c>
      <c r="K43" s="25"/>
      <c r="L43" s="24" t="s">
        <v>47</v>
      </c>
    </row>
    <row r="44" spans="1:12" ht="21" customHeight="1">
      <c r="A44" s="14"/>
      <c r="D44" s="23"/>
      <c r="E44" s="20"/>
      <c r="F44" s="24" t="s">
        <v>48</v>
      </c>
      <c r="H44" s="26"/>
      <c r="J44" s="24" t="s">
        <v>48</v>
      </c>
      <c r="K44" s="25"/>
      <c r="L44" s="26"/>
    </row>
    <row r="45" spans="1:8" ht="21" customHeight="1">
      <c r="A45" s="10" t="s">
        <v>13</v>
      </c>
      <c r="B45" s="45"/>
      <c r="C45" s="45"/>
      <c r="D45" s="30"/>
      <c r="E45" s="45"/>
      <c r="F45" s="45"/>
      <c r="H45" s="45"/>
    </row>
    <row r="46" spans="1:4" ht="21" customHeight="1">
      <c r="A46" s="10" t="s">
        <v>14</v>
      </c>
      <c r="D46" s="30"/>
    </row>
    <row r="47" spans="1:12" ht="21" customHeight="1">
      <c r="A47" s="14" t="s">
        <v>170</v>
      </c>
      <c r="D47" s="91" t="s">
        <v>151</v>
      </c>
      <c r="E47" s="108"/>
      <c r="F47" s="80">
        <v>0</v>
      </c>
      <c r="H47" s="134">
        <v>320000</v>
      </c>
      <c r="I47" s="91"/>
      <c r="J47" s="134">
        <v>0</v>
      </c>
      <c r="K47" s="108"/>
      <c r="L47" s="134">
        <v>320000</v>
      </c>
    </row>
    <row r="48" spans="1:12" ht="21" customHeight="1">
      <c r="A48" s="14" t="s">
        <v>32</v>
      </c>
      <c r="D48" s="91"/>
      <c r="E48" s="108"/>
      <c r="F48" s="80">
        <v>2807</v>
      </c>
      <c r="H48" s="134">
        <v>9163</v>
      </c>
      <c r="I48" s="91"/>
      <c r="J48" s="134">
        <v>283</v>
      </c>
      <c r="K48" s="108"/>
      <c r="L48" s="134">
        <v>2640</v>
      </c>
    </row>
    <row r="49" spans="1:12" ht="21" customHeight="1">
      <c r="A49" s="14" t="s">
        <v>118</v>
      </c>
      <c r="D49" s="91" t="s">
        <v>143</v>
      </c>
      <c r="E49" s="108"/>
      <c r="F49" s="80">
        <v>0</v>
      </c>
      <c r="H49" s="134">
        <v>0</v>
      </c>
      <c r="I49" s="91"/>
      <c r="J49" s="134">
        <v>0</v>
      </c>
      <c r="K49" s="108"/>
      <c r="L49" s="134">
        <v>13000</v>
      </c>
    </row>
    <row r="50" spans="1:12" ht="21" customHeight="1">
      <c r="A50" s="14" t="s">
        <v>77</v>
      </c>
      <c r="D50" s="91" t="s">
        <v>172</v>
      </c>
      <c r="E50" s="108"/>
      <c r="F50" s="80">
        <v>785173</v>
      </c>
      <c r="H50" s="134">
        <v>391399</v>
      </c>
      <c r="I50" s="91"/>
      <c r="J50" s="134">
        <v>785173</v>
      </c>
      <c r="K50" s="108"/>
      <c r="L50" s="134">
        <v>391399</v>
      </c>
    </row>
    <row r="51" spans="1:12" ht="21" customHeight="1">
      <c r="A51" s="14" t="s">
        <v>134</v>
      </c>
      <c r="D51" s="91"/>
      <c r="E51" s="108"/>
      <c r="F51" s="80">
        <v>3641</v>
      </c>
      <c r="H51" s="134">
        <v>3717</v>
      </c>
      <c r="I51" s="91"/>
      <c r="J51" s="134">
        <v>3047</v>
      </c>
      <c r="K51" s="108"/>
      <c r="L51" s="134">
        <v>3169</v>
      </c>
    </row>
    <row r="52" spans="1:12" ht="21" customHeight="1">
      <c r="A52" s="14" t="s">
        <v>56</v>
      </c>
      <c r="D52" s="91"/>
      <c r="E52" s="108"/>
      <c r="F52" s="80">
        <v>1647</v>
      </c>
      <c r="H52" s="134">
        <v>8572</v>
      </c>
      <c r="I52" s="91"/>
      <c r="J52" s="134">
        <v>1022</v>
      </c>
      <c r="K52" s="108"/>
      <c r="L52" s="134">
        <v>6309</v>
      </c>
    </row>
    <row r="53" spans="1:12" ht="21" customHeight="1">
      <c r="A53" s="14" t="s">
        <v>130</v>
      </c>
      <c r="B53" s="29"/>
      <c r="D53" s="107">
        <v>16</v>
      </c>
      <c r="E53" s="108"/>
      <c r="F53" s="80">
        <v>67351</v>
      </c>
      <c r="H53" s="134">
        <v>62072</v>
      </c>
      <c r="I53" s="102"/>
      <c r="J53" s="134">
        <v>67161</v>
      </c>
      <c r="K53" s="108"/>
      <c r="L53" s="134">
        <v>61834</v>
      </c>
    </row>
    <row r="54" spans="1:12" ht="21" customHeight="1">
      <c r="A54" s="14" t="s">
        <v>0</v>
      </c>
      <c r="B54" s="29"/>
      <c r="D54" s="107"/>
      <c r="E54" s="108"/>
      <c r="F54" s="80">
        <v>11144</v>
      </c>
      <c r="H54" s="134">
        <v>18091</v>
      </c>
      <c r="I54" s="102"/>
      <c r="J54" s="134">
        <v>9287</v>
      </c>
      <c r="K54" s="108"/>
      <c r="L54" s="134">
        <v>15844</v>
      </c>
    </row>
    <row r="55" spans="1:12" ht="21" customHeight="1">
      <c r="A55" s="10" t="s">
        <v>15</v>
      </c>
      <c r="C55" s="29"/>
      <c r="D55" s="30"/>
      <c r="E55" s="31"/>
      <c r="F55" s="50">
        <f>SUM(F47:F54)</f>
        <v>871763</v>
      </c>
      <c r="G55" s="51"/>
      <c r="H55" s="50">
        <f>SUM(H47:H54)</f>
        <v>813014</v>
      </c>
      <c r="I55" s="51"/>
      <c r="J55" s="50">
        <f>SUM(J47:J54)</f>
        <v>865973</v>
      </c>
      <c r="K55" s="31"/>
      <c r="L55" s="50">
        <f>SUM(L47:L54)</f>
        <v>814195</v>
      </c>
    </row>
    <row r="56" spans="1:12" ht="21" customHeight="1">
      <c r="A56" s="10" t="s">
        <v>57</v>
      </c>
      <c r="C56" s="29"/>
      <c r="D56" s="30"/>
      <c r="E56" s="31"/>
      <c r="F56" s="52"/>
      <c r="G56" s="51"/>
      <c r="H56" s="52"/>
      <c r="I56" s="51"/>
      <c r="J56" s="52"/>
      <c r="K56" s="31"/>
      <c r="L56" s="52"/>
    </row>
    <row r="57" spans="1:12" ht="21" customHeight="1">
      <c r="A57" s="14" t="s">
        <v>91</v>
      </c>
      <c r="C57" s="29"/>
      <c r="D57" s="91" t="s">
        <v>172</v>
      </c>
      <c r="E57" s="108"/>
      <c r="F57" s="80">
        <v>0</v>
      </c>
      <c r="H57" s="134">
        <v>390531</v>
      </c>
      <c r="I57" s="91"/>
      <c r="J57" s="134">
        <v>0</v>
      </c>
      <c r="K57" s="108"/>
      <c r="L57" s="134">
        <v>390531</v>
      </c>
    </row>
    <row r="58" spans="1:12" ht="21" customHeight="1">
      <c r="A58" s="14" t="s">
        <v>135</v>
      </c>
      <c r="C58" s="29"/>
      <c r="D58" s="91"/>
      <c r="E58" s="108"/>
      <c r="F58" s="111">
        <v>4985</v>
      </c>
      <c r="H58" s="134">
        <v>7380</v>
      </c>
      <c r="I58" s="91"/>
      <c r="J58" s="134">
        <v>4139</v>
      </c>
      <c r="K58" s="108"/>
      <c r="L58" s="134">
        <v>6137</v>
      </c>
    </row>
    <row r="59" spans="1:12" ht="21" customHeight="1">
      <c r="A59" s="14" t="s">
        <v>59</v>
      </c>
      <c r="C59" s="29"/>
      <c r="D59" s="91"/>
      <c r="E59" s="108"/>
      <c r="F59" s="80">
        <v>3789</v>
      </c>
      <c r="H59" s="134">
        <v>5804</v>
      </c>
      <c r="I59" s="91"/>
      <c r="J59" s="134">
        <v>3164</v>
      </c>
      <c r="K59" s="108"/>
      <c r="L59" s="134">
        <v>5282</v>
      </c>
    </row>
    <row r="60" spans="1:12" ht="21" customHeight="1">
      <c r="A60" s="14" t="s">
        <v>119</v>
      </c>
      <c r="C60" s="29"/>
      <c r="D60" s="91"/>
      <c r="E60" s="108"/>
      <c r="F60" s="80">
        <v>385</v>
      </c>
      <c r="H60" s="134">
        <v>385</v>
      </c>
      <c r="I60" s="91"/>
      <c r="J60" s="134">
        <v>320</v>
      </c>
      <c r="K60" s="108"/>
      <c r="L60" s="134">
        <v>320</v>
      </c>
    </row>
    <row r="61" spans="1:12" ht="21" customHeight="1">
      <c r="A61" s="14" t="s">
        <v>131</v>
      </c>
      <c r="C61" s="29"/>
      <c r="D61" s="91" t="s">
        <v>62</v>
      </c>
      <c r="E61" s="108"/>
      <c r="F61" s="80">
        <v>112</v>
      </c>
      <c r="H61" s="134">
        <v>410</v>
      </c>
      <c r="I61" s="91"/>
      <c r="J61" s="134">
        <v>112</v>
      </c>
      <c r="K61" s="108"/>
      <c r="L61" s="134">
        <v>410</v>
      </c>
    </row>
    <row r="62" spans="1:12" ht="21" customHeight="1">
      <c r="A62" s="10" t="s">
        <v>26</v>
      </c>
      <c r="C62" s="29"/>
      <c r="D62" s="30"/>
      <c r="E62" s="31"/>
      <c r="F62" s="50">
        <f>SUM(F57:F61)</f>
        <v>9271</v>
      </c>
      <c r="G62" s="51"/>
      <c r="H62" s="50">
        <f>SUM(H57:H61)</f>
        <v>404510</v>
      </c>
      <c r="I62" s="51"/>
      <c r="J62" s="50">
        <f>SUM(J57:J61)</f>
        <v>7735</v>
      </c>
      <c r="K62" s="31"/>
      <c r="L62" s="50">
        <f>SUM(L57:L61)</f>
        <v>402680</v>
      </c>
    </row>
    <row r="63" spans="1:12" ht="21" customHeight="1">
      <c r="A63" s="10" t="s">
        <v>16</v>
      </c>
      <c r="C63" s="29"/>
      <c r="D63" s="30"/>
      <c r="E63" s="31"/>
      <c r="F63" s="50">
        <f>F55+F62</f>
        <v>881034</v>
      </c>
      <c r="G63" s="51"/>
      <c r="H63" s="50">
        <f>H55+H62</f>
        <v>1217524</v>
      </c>
      <c r="I63" s="51"/>
      <c r="J63" s="50">
        <f>J55+J62</f>
        <v>873708</v>
      </c>
      <c r="K63" s="31"/>
      <c r="L63" s="50">
        <f>L55+L62</f>
        <v>1216875</v>
      </c>
    </row>
    <row r="64" spans="1:8" ht="21" customHeight="1">
      <c r="A64" s="14"/>
      <c r="D64" s="14"/>
      <c r="E64" s="14"/>
      <c r="F64" s="14"/>
      <c r="H64" s="14"/>
    </row>
    <row r="65" spans="1:5" ht="21" customHeight="1">
      <c r="A65" s="14" t="s">
        <v>4</v>
      </c>
      <c r="D65" s="42"/>
      <c r="E65" s="14"/>
    </row>
    <row r="66" spans="1:8" ht="21" customHeight="1">
      <c r="A66" s="10" t="s">
        <v>133</v>
      </c>
      <c r="B66" s="11"/>
      <c r="C66" s="11"/>
      <c r="D66" s="43"/>
      <c r="E66" s="13"/>
      <c r="F66" s="12"/>
      <c r="H66" s="12"/>
    </row>
    <row r="67" spans="1:8" ht="21" customHeight="1">
      <c r="A67" s="10" t="s">
        <v>136</v>
      </c>
      <c r="B67" s="15"/>
      <c r="C67" s="15"/>
      <c r="D67" s="44"/>
      <c r="E67" s="15"/>
      <c r="F67" s="15"/>
      <c r="H67" s="15"/>
    </row>
    <row r="68" spans="1:8" ht="21" customHeight="1">
      <c r="A68" s="10" t="s">
        <v>207</v>
      </c>
      <c r="B68" s="15"/>
      <c r="C68" s="15"/>
      <c r="D68" s="15"/>
      <c r="E68" s="15"/>
      <c r="F68" s="15"/>
      <c r="H68" s="15"/>
    </row>
    <row r="69" spans="1:12" ht="21" customHeight="1">
      <c r="A69" s="14"/>
      <c r="B69" s="16"/>
      <c r="C69" s="16"/>
      <c r="D69" s="17"/>
      <c r="E69" s="16"/>
      <c r="F69" s="18"/>
      <c r="H69" s="18"/>
      <c r="L69" s="18" t="s">
        <v>49</v>
      </c>
    </row>
    <row r="70" spans="1:12" ht="21" customHeight="1">
      <c r="A70" s="14"/>
      <c r="B70" s="16"/>
      <c r="C70" s="16"/>
      <c r="D70" s="17"/>
      <c r="E70" s="16"/>
      <c r="F70" s="160" t="s">
        <v>95</v>
      </c>
      <c r="G70" s="160"/>
      <c r="H70" s="160"/>
      <c r="J70" s="159" t="s">
        <v>96</v>
      </c>
      <c r="K70" s="159"/>
      <c r="L70" s="159"/>
    </row>
    <row r="71" spans="1:12" ht="21" customHeight="1">
      <c r="A71" s="14"/>
      <c r="D71" s="140" t="s">
        <v>5</v>
      </c>
      <c r="E71" s="20"/>
      <c r="F71" s="21" t="s">
        <v>208</v>
      </c>
      <c r="G71" s="22"/>
      <c r="H71" s="21" t="s">
        <v>168</v>
      </c>
      <c r="J71" s="21" t="s">
        <v>208</v>
      </c>
      <c r="K71" s="22"/>
      <c r="L71" s="21" t="s">
        <v>168</v>
      </c>
    </row>
    <row r="72" spans="1:12" ht="21" customHeight="1">
      <c r="A72" s="14"/>
      <c r="D72" s="23"/>
      <c r="E72" s="20"/>
      <c r="F72" s="24" t="s">
        <v>46</v>
      </c>
      <c r="H72" s="24" t="s">
        <v>47</v>
      </c>
      <c r="J72" s="24" t="s">
        <v>46</v>
      </c>
      <c r="K72" s="25"/>
      <c r="L72" s="24" t="s">
        <v>47</v>
      </c>
    </row>
    <row r="73" spans="1:12" ht="21" customHeight="1">
      <c r="A73" s="14"/>
      <c r="D73" s="23"/>
      <c r="E73" s="20"/>
      <c r="F73" s="24" t="s">
        <v>48</v>
      </c>
      <c r="H73" s="26"/>
      <c r="J73" s="24" t="s">
        <v>48</v>
      </c>
      <c r="K73" s="25"/>
      <c r="L73" s="26"/>
    </row>
    <row r="74" spans="1:8" ht="21" customHeight="1">
      <c r="A74" s="10" t="s">
        <v>17</v>
      </c>
      <c r="B74" s="45"/>
      <c r="C74" s="45"/>
      <c r="D74" s="30"/>
      <c r="E74" s="45"/>
      <c r="F74" s="45"/>
      <c r="H74" s="45"/>
    </row>
    <row r="75" spans="1:9" ht="21" customHeight="1">
      <c r="A75" s="10" t="s">
        <v>18</v>
      </c>
      <c r="C75" s="29"/>
      <c r="D75" s="30"/>
      <c r="E75" s="31"/>
      <c r="F75" s="53"/>
      <c r="G75" s="51"/>
      <c r="H75" s="53"/>
      <c r="I75" s="51"/>
    </row>
    <row r="76" spans="1:9" ht="21" customHeight="1">
      <c r="A76" s="14" t="s">
        <v>1</v>
      </c>
      <c r="C76" s="29"/>
      <c r="D76" s="30" t="s">
        <v>67</v>
      </c>
      <c r="E76" s="31"/>
      <c r="F76" s="53"/>
      <c r="G76" s="51"/>
      <c r="H76" s="53"/>
      <c r="I76" s="51"/>
    </row>
    <row r="77" spans="1:9" ht="21" customHeight="1">
      <c r="A77" s="14" t="s">
        <v>92</v>
      </c>
      <c r="C77" s="29"/>
      <c r="D77" s="30"/>
      <c r="E77" s="31"/>
      <c r="F77" s="54"/>
      <c r="G77" s="51"/>
      <c r="H77" s="54"/>
      <c r="I77" s="51"/>
    </row>
    <row r="78" spans="1:9" ht="21" customHeight="1">
      <c r="A78" s="55" t="s">
        <v>200</v>
      </c>
      <c r="C78" s="29"/>
      <c r="D78" s="30"/>
      <c r="E78" s="31"/>
      <c r="F78" s="54"/>
      <c r="G78" s="51"/>
      <c r="H78" s="54"/>
      <c r="I78" s="51"/>
    </row>
    <row r="79" spans="1:9" ht="21" customHeight="1">
      <c r="A79" s="55" t="s">
        <v>202</v>
      </c>
      <c r="C79" s="29"/>
      <c r="D79" s="30"/>
      <c r="E79" s="31"/>
      <c r="F79" s="54"/>
      <c r="G79" s="51"/>
      <c r="H79" s="54"/>
      <c r="I79" s="51"/>
    </row>
    <row r="80" spans="1:12" ht="21" customHeight="1" thickBot="1">
      <c r="A80" s="55" t="s">
        <v>193</v>
      </c>
      <c r="C80" s="29"/>
      <c r="D80" s="14"/>
      <c r="E80" s="31"/>
      <c r="F80" s="41">
        <v>601733</v>
      </c>
      <c r="H80" s="41">
        <v>558357.23</v>
      </c>
      <c r="J80" s="41">
        <v>601733</v>
      </c>
      <c r="L80" s="41">
        <v>558357.23</v>
      </c>
    </row>
    <row r="81" spans="1:12" ht="21" customHeight="1" thickTop="1">
      <c r="A81" s="55" t="s">
        <v>78</v>
      </c>
      <c r="C81" s="29"/>
      <c r="D81" s="56"/>
      <c r="E81" s="31"/>
      <c r="F81" s="54"/>
      <c r="G81" s="51"/>
      <c r="H81" s="54"/>
      <c r="I81" s="51"/>
      <c r="L81" s="54"/>
    </row>
    <row r="82" spans="1:12" ht="21" customHeight="1">
      <c r="A82" s="55" t="s">
        <v>203</v>
      </c>
      <c r="C82" s="29"/>
      <c r="D82" s="56"/>
      <c r="E82" s="31"/>
      <c r="F82" s="54"/>
      <c r="G82" s="51"/>
      <c r="H82" s="54"/>
      <c r="I82" s="51"/>
      <c r="L82" s="54"/>
    </row>
    <row r="83" spans="1:12" ht="21" customHeight="1">
      <c r="A83" s="55" t="s">
        <v>192</v>
      </c>
      <c r="C83" s="29"/>
      <c r="D83" s="56"/>
      <c r="E83" s="31"/>
      <c r="F83" s="54"/>
      <c r="G83" s="51"/>
      <c r="H83" s="54"/>
      <c r="I83" s="51"/>
      <c r="L83" s="54"/>
    </row>
    <row r="84" spans="1:12" ht="21" customHeight="1">
      <c r="A84" s="55" t="s">
        <v>193</v>
      </c>
      <c r="C84" s="29"/>
      <c r="E84" s="31"/>
      <c r="F84" s="39">
        <f>'SE-Conso'!C25</f>
        <v>442931</v>
      </c>
      <c r="G84" s="51"/>
      <c r="H84" s="80">
        <f>'SE-Conso'!C17</f>
        <v>221449</v>
      </c>
      <c r="I84" s="51"/>
      <c r="J84" s="39">
        <f>'SE-Separate'!C25</f>
        <v>442931</v>
      </c>
      <c r="L84" s="39">
        <f>'SE-Separate'!C15</f>
        <v>221449</v>
      </c>
    </row>
    <row r="85" spans="1:12" ht="21" customHeight="1">
      <c r="A85" s="14" t="s">
        <v>58</v>
      </c>
      <c r="C85" s="29"/>
      <c r="D85" s="30" t="s">
        <v>67</v>
      </c>
      <c r="E85" s="31"/>
      <c r="F85" s="39">
        <f>'SE-Conso'!E25</f>
        <v>519409</v>
      </c>
      <c r="G85" s="51"/>
      <c r="H85" s="86">
        <f>'SE-Conso'!E17</f>
        <v>82318</v>
      </c>
      <c r="I85" s="51"/>
      <c r="J85" s="39">
        <f>'SE-Separate'!E25</f>
        <v>519409</v>
      </c>
      <c r="L85" s="39">
        <f>'SE-Separate'!E15</f>
        <v>82318</v>
      </c>
    </row>
    <row r="86" spans="1:12" ht="21" customHeight="1">
      <c r="A86" s="35" t="s">
        <v>84</v>
      </c>
      <c r="C86" s="29"/>
      <c r="D86" s="30" t="s">
        <v>88</v>
      </c>
      <c r="E86" s="31"/>
      <c r="F86" s="39">
        <f>'SE-Conso'!G25</f>
        <v>0</v>
      </c>
      <c r="G86" s="51"/>
      <c r="H86" s="80">
        <f>'SE-Conso'!G17</f>
        <v>392750</v>
      </c>
      <c r="I86" s="51"/>
      <c r="J86" s="39">
        <f>'SE-Separate'!G25</f>
        <v>0</v>
      </c>
      <c r="L86" s="39">
        <f>'SE-Separate'!G15</f>
        <v>392750</v>
      </c>
    </row>
    <row r="87" spans="1:12" ht="21" customHeight="1">
      <c r="A87" s="14" t="s">
        <v>2</v>
      </c>
      <c r="C87" s="29"/>
      <c r="D87" s="30"/>
      <c r="E87" s="31"/>
      <c r="F87" s="39"/>
      <c r="G87" s="51"/>
      <c r="H87" s="86"/>
      <c r="I87" s="51"/>
      <c r="J87" s="39"/>
      <c r="L87" s="39"/>
    </row>
    <row r="88" spans="1:12" ht="21" customHeight="1">
      <c r="A88" s="14" t="s">
        <v>69</v>
      </c>
      <c r="C88" s="29"/>
      <c r="D88" s="30"/>
      <c r="E88" s="31"/>
      <c r="F88" s="39">
        <f>'SE-Conso'!I25</f>
        <v>30000</v>
      </c>
      <c r="G88" s="51"/>
      <c r="H88" s="86">
        <f>'SE-Conso'!I17</f>
        <v>30000</v>
      </c>
      <c r="I88" s="51"/>
      <c r="J88" s="39">
        <f>'SE-Separate'!I25</f>
        <v>30000</v>
      </c>
      <c r="K88" s="32"/>
      <c r="L88" s="39">
        <f>'SE-Separate'!I25</f>
        <v>30000</v>
      </c>
    </row>
    <row r="89" spans="1:12" ht="21" customHeight="1">
      <c r="A89" s="14" t="s">
        <v>70</v>
      </c>
      <c r="C89" s="29"/>
      <c r="D89" s="30"/>
      <c r="E89" s="31"/>
      <c r="F89" s="57">
        <f>'SE-Conso'!K25</f>
        <v>152453</v>
      </c>
      <c r="G89" s="51"/>
      <c r="H89" s="87">
        <f>'SE-Conso'!K17</f>
        <v>213080</v>
      </c>
      <c r="I89" s="51"/>
      <c r="J89" s="57">
        <f>'SE-Separate'!K25</f>
        <v>129870</v>
      </c>
      <c r="L89" s="57">
        <f>'SE-Separate'!K17</f>
        <v>185875</v>
      </c>
    </row>
    <row r="90" spans="1:12" ht="21" customHeight="1">
      <c r="A90" s="10" t="s">
        <v>19</v>
      </c>
      <c r="C90" s="29"/>
      <c r="D90" s="30"/>
      <c r="E90" s="31"/>
      <c r="F90" s="37">
        <f>SUM(F84:F89)</f>
        <v>1144793</v>
      </c>
      <c r="G90" s="51"/>
      <c r="H90" s="37">
        <f>SUM(H84:H89)</f>
        <v>939597</v>
      </c>
      <c r="I90" s="51"/>
      <c r="J90" s="37">
        <f>SUM(J84:J89)</f>
        <v>1122210</v>
      </c>
      <c r="L90" s="37">
        <f>SUM(L84:L89)</f>
        <v>912392</v>
      </c>
    </row>
    <row r="91" spans="1:12" ht="21" customHeight="1" thickBot="1">
      <c r="A91" s="10" t="s">
        <v>20</v>
      </c>
      <c r="C91" s="29"/>
      <c r="D91" s="30"/>
      <c r="E91" s="31"/>
      <c r="F91" s="41">
        <f>SUM(F63,F90)</f>
        <v>2025827</v>
      </c>
      <c r="G91" s="51"/>
      <c r="H91" s="41">
        <f>SUM(H63,H90)</f>
        <v>2157121</v>
      </c>
      <c r="I91" s="51"/>
      <c r="J91" s="41">
        <f>SUM(J63,J90)</f>
        <v>1995918</v>
      </c>
      <c r="L91" s="41">
        <f>SUM(L63,L90)</f>
        <v>2129267</v>
      </c>
    </row>
    <row r="92" spans="1:12" ht="21" customHeight="1" thickTop="1">
      <c r="A92" s="10"/>
      <c r="C92" s="29"/>
      <c r="D92" s="30"/>
      <c r="E92" s="31"/>
      <c r="F92" s="3">
        <f>SUM(F91-F34)</f>
        <v>0</v>
      </c>
      <c r="G92" s="104"/>
      <c r="H92" s="3">
        <f>SUM(H91-H34)</f>
        <v>0</v>
      </c>
      <c r="I92" s="104"/>
      <c r="J92" s="3">
        <f>SUM(J91-J34)</f>
        <v>0</v>
      </c>
      <c r="K92" s="1"/>
      <c r="L92" s="3">
        <f>SUM(L91-L34)</f>
        <v>0</v>
      </c>
    </row>
    <row r="93" spans="1:9" ht="21" customHeight="1">
      <c r="A93" s="14" t="s">
        <v>4</v>
      </c>
      <c r="C93" s="29"/>
      <c r="G93" s="51"/>
      <c r="I93" s="51"/>
    </row>
    <row r="94" spans="1:9" ht="21" customHeight="1">
      <c r="A94" s="10"/>
      <c r="C94" s="29"/>
      <c r="G94" s="51"/>
      <c r="I94" s="51"/>
    </row>
    <row r="95" spans="1:9" ht="21" customHeight="1">
      <c r="A95" s="58"/>
      <c r="B95" s="59"/>
      <c r="C95" s="60"/>
      <c r="D95" s="60"/>
      <c r="E95" s="32"/>
      <c r="F95" s="60"/>
      <c r="G95" s="51"/>
      <c r="H95" s="60"/>
      <c r="I95" s="51"/>
    </row>
    <row r="96" spans="1:9" ht="21" customHeight="1">
      <c r="A96" s="10"/>
      <c r="C96" s="29"/>
      <c r="D96" s="60"/>
      <c r="E96" s="32"/>
      <c r="F96" s="60"/>
      <c r="G96" s="51"/>
      <c r="H96" s="60"/>
      <c r="I96" s="51"/>
    </row>
    <row r="97" spans="1:9" ht="21" customHeight="1">
      <c r="A97" s="10"/>
      <c r="C97" s="61" t="s">
        <v>28</v>
      </c>
      <c r="E97" s="32"/>
      <c r="F97" s="60"/>
      <c r="G97" s="51"/>
      <c r="H97" s="60"/>
      <c r="I97" s="51"/>
    </row>
    <row r="98" spans="1:5" ht="21" customHeight="1">
      <c r="A98" s="58"/>
      <c r="B98" s="59"/>
      <c r="C98" s="60"/>
      <c r="E98" s="62"/>
    </row>
  </sheetData>
  <sheetProtection/>
  <mergeCells count="6">
    <mergeCell ref="J5:L5"/>
    <mergeCell ref="J70:L70"/>
    <mergeCell ref="F5:H5"/>
    <mergeCell ref="F41:H41"/>
    <mergeCell ref="J41:L41"/>
    <mergeCell ref="F70:H70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36" max="255" man="1"/>
    <brk id="6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showGridLines="0" view="pageBreakPreview" zoomScale="115" zoomScaleNormal="70" zoomScaleSheetLayoutView="115" zoomScalePageLayoutView="0" workbookViewId="0" topLeftCell="A1">
      <selection activeCell="A31" sqref="A31"/>
    </sheetView>
  </sheetViews>
  <sheetFormatPr defaultColWidth="9.28125" defaultRowHeight="20.25" customHeight="1"/>
  <cols>
    <col min="1" max="1" width="33.57421875" style="14" customWidth="1"/>
    <col min="2" max="2" width="12.57421875" style="14" customWidth="1"/>
    <col min="3" max="3" width="7.28125" style="14" customWidth="1"/>
    <col min="4" max="4" width="0.71875" style="14" customWidth="1"/>
    <col min="5" max="5" width="14.421875" style="14" customWidth="1"/>
    <col min="6" max="6" width="0.71875" style="14" customWidth="1"/>
    <col min="7" max="7" width="14.421875" style="14" customWidth="1"/>
    <col min="8" max="8" width="0.71875" style="14" customWidth="1"/>
    <col min="9" max="9" width="13.421875" style="14" customWidth="1"/>
    <col min="10" max="10" width="0.71875" style="14" customWidth="1"/>
    <col min="11" max="11" width="13.421875" style="14" customWidth="1"/>
    <col min="12" max="16384" width="9.28125" style="14" customWidth="1"/>
  </cols>
  <sheetData>
    <row r="1" spans="1:11" ht="20.25" customHeight="1">
      <c r="A1" s="63"/>
      <c r="B1" s="34"/>
      <c r="C1" s="38"/>
      <c r="D1" s="62"/>
      <c r="E1" s="64"/>
      <c r="G1" s="64"/>
      <c r="K1" s="64" t="s">
        <v>50</v>
      </c>
    </row>
    <row r="2" spans="1:7" ht="20.25" customHeight="1">
      <c r="A2" s="10" t="s">
        <v>133</v>
      </c>
      <c r="B2" s="11"/>
      <c r="C2" s="12"/>
      <c r="D2" s="13"/>
      <c r="E2" s="12"/>
      <c r="G2" s="12"/>
    </row>
    <row r="3" spans="1:7" ht="20.25" customHeight="1">
      <c r="A3" s="10" t="s">
        <v>127</v>
      </c>
      <c r="B3" s="13"/>
      <c r="C3" s="13"/>
      <c r="D3" s="13"/>
      <c r="E3" s="13"/>
      <c r="G3" s="13"/>
    </row>
    <row r="4" spans="1:7" ht="20.25" customHeight="1">
      <c r="A4" s="65" t="s">
        <v>211</v>
      </c>
      <c r="C4" s="13"/>
      <c r="D4" s="13"/>
      <c r="E4" s="13"/>
      <c r="G4" s="13"/>
    </row>
    <row r="5" spans="4:11" ht="20.25" customHeight="1">
      <c r="D5" s="27"/>
      <c r="E5" s="18"/>
      <c r="G5" s="18"/>
      <c r="K5" s="66" t="s">
        <v>76</v>
      </c>
    </row>
    <row r="6" spans="4:11" ht="20.25" customHeight="1">
      <c r="D6" s="27"/>
      <c r="E6" s="160" t="s">
        <v>95</v>
      </c>
      <c r="F6" s="160"/>
      <c r="G6" s="160"/>
      <c r="I6" s="159" t="s">
        <v>96</v>
      </c>
      <c r="J6" s="159"/>
      <c r="K6" s="159"/>
    </row>
    <row r="7" spans="3:11" ht="20.25" customHeight="1">
      <c r="C7" s="153" t="s">
        <v>5</v>
      </c>
      <c r="D7" s="27"/>
      <c r="E7" s="21">
        <v>2022</v>
      </c>
      <c r="F7" s="24"/>
      <c r="G7" s="21">
        <v>2021</v>
      </c>
      <c r="I7" s="21">
        <v>2022</v>
      </c>
      <c r="J7" s="24"/>
      <c r="K7" s="21">
        <v>2021</v>
      </c>
    </row>
    <row r="8" spans="1:7" ht="20.25" customHeight="1">
      <c r="A8" s="10" t="s">
        <v>44</v>
      </c>
      <c r="C8" s="23"/>
      <c r="D8" s="20"/>
      <c r="E8" s="67"/>
      <c r="G8" s="67"/>
    </row>
    <row r="9" spans="1:7" ht="20.25" customHeight="1">
      <c r="A9" s="10" t="s">
        <v>21</v>
      </c>
      <c r="C9" s="30"/>
      <c r="D9" s="27"/>
      <c r="E9" s="38"/>
      <c r="G9" s="38"/>
    </row>
    <row r="10" spans="1:11" ht="20.25" customHeight="1">
      <c r="A10" s="14" t="s">
        <v>120</v>
      </c>
      <c r="C10" s="91" t="s">
        <v>173</v>
      </c>
      <c r="D10" s="106"/>
      <c r="E10" s="141">
        <v>22248</v>
      </c>
      <c r="F10" s="142"/>
      <c r="G10" s="141">
        <v>54767</v>
      </c>
      <c r="H10" s="142"/>
      <c r="I10" s="141">
        <v>21068</v>
      </c>
      <c r="J10" s="142"/>
      <c r="K10" s="141">
        <v>54344</v>
      </c>
    </row>
    <row r="11" spans="1:11" ht="20.25" customHeight="1">
      <c r="A11" s="14" t="s">
        <v>121</v>
      </c>
      <c r="C11" s="91" t="s">
        <v>139</v>
      </c>
      <c r="D11" s="106"/>
      <c r="E11" s="141">
        <v>12368</v>
      </c>
      <c r="F11" s="142"/>
      <c r="G11" s="141">
        <v>22059</v>
      </c>
      <c r="H11" s="142"/>
      <c r="I11" s="141">
        <v>5331</v>
      </c>
      <c r="J11" s="142"/>
      <c r="K11" s="115">
        <v>12121</v>
      </c>
    </row>
    <row r="12" spans="1:11" ht="20.25" customHeight="1">
      <c r="A12" s="14" t="s">
        <v>122</v>
      </c>
      <c r="C12" s="91"/>
      <c r="D12" s="106"/>
      <c r="E12" s="141">
        <v>3208</v>
      </c>
      <c r="F12" s="142"/>
      <c r="G12" s="141">
        <v>4014</v>
      </c>
      <c r="H12" s="142"/>
      <c r="I12" s="141">
        <v>2659</v>
      </c>
      <c r="J12" s="142"/>
      <c r="K12" s="113">
        <v>3402</v>
      </c>
    </row>
    <row r="13" spans="1:11" ht="20.25" customHeight="1">
      <c r="A13" s="10" t="s">
        <v>22</v>
      </c>
      <c r="C13" s="91"/>
      <c r="D13" s="106"/>
      <c r="E13" s="117">
        <f>SUM(E10:E12)</f>
        <v>37824</v>
      </c>
      <c r="F13" s="142"/>
      <c r="G13" s="117">
        <f>SUM(G10:G12)</f>
        <v>80840</v>
      </c>
      <c r="H13" s="142"/>
      <c r="I13" s="154">
        <f>SUM(I10:I12)</f>
        <v>29058</v>
      </c>
      <c r="J13" s="142"/>
      <c r="K13" s="117">
        <f>SUM(K10:K12)</f>
        <v>69867</v>
      </c>
    </row>
    <row r="14" spans="1:11" ht="20.25" customHeight="1">
      <c r="A14" s="10" t="s">
        <v>23</v>
      </c>
      <c r="C14" s="91"/>
      <c r="D14" s="106"/>
      <c r="E14" s="113"/>
      <c r="F14" s="142"/>
      <c r="G14" s="113"/>
      <c r="H14" s="142"/>
      <c r="I14" s="116"/>
      <c r="J14" s="142"/>
      <c r="K14" s="113"/>
    </row>
    <row r="15" spans="1:11" ht="20.25" customHeight="1">
      <c r="A15" s="14" t="s">
        <v>152</v>
      </c>
      <c r="C15" s="91"/>
      <c r="D15" s="106"/>
      <c r="E15" s="113">
        <v>6262</v>
      </c>
      <c r="F15" s="142"/>
      <c r="G15" s="113">
        <v>10590</v>
      </c>
      <c r="H15" s="142"/>
      <c r="I15" s="113">
        <v>3606</v>
      </c>
      <c r="J15" s="142"/>
      <c r="K15" s="113">
        <v>6502</v>
      </c>
    </row>
    <row r="16" spans="1:11" ht="20.25" customHeight="1">
      <c r="A16" s="14" t="s">
        <v>27</v>
      </c>
      <c r="C16" s="91"/>
      <c r="D16" s="106"/>
      <c r="E16" s="113">
        <v>18369</v>
      </c>
      <c r="F16" s="142"/>
      <c r="G16" s="113">
        <v>19926</v>
      </c>
      <c r="H16" s="142"/>
      <c r="I16" s="113">
        <v>16871</v>
      </c>
      <c r="J16" s="142"/>
      <c r="K16" s="113">
        <v>18821</v>
      </c>
    </row>
    <row r="17" spans="1:11" ht="20.25" customHeight="1">
      <c r="A17" s="14" t="s">
        <v>123</v>
      </c>
      <c r="C17" s="91"/>
      <c r="D17" s="106"/>
      <c r="E17" s="113">
        <v>18400</v>
      </c>
      <c r="F17" s="142"/>
      <c r="G17" s="113">
        <v>27583</v>
      </c>
      <c r="H17" s="142"/>
      <c r="I17" s="113">
        <v>15928</v>
      </c>
      <c r="J17" s="142"/>
      <c r="K17" s="113">
        <v>27380</v>
      </c>
    </row>
    <row r="18" spans="1:11" ht="20.25" customHeight="1">
      <c r="A18" s="10" t="s">
        <v>24</v>
      </c>
      <c r="C18" s="30"/>
      <c r="D18" s="31"/>
      <c r="E18" s="117">
        <f>SUM(E15:E17)</f>
        <v>43031</v>
      </c>
      <c r="F18" s="142"/>
      <c r="G18" s="117">
        <f>SUM(G15:G17)</f>
        <v>58099</v>
      </c>
      <c r="H18" s="142"/>
      <c r="I18" s="154">
        <f>SUM(I15:I17)</f>
        <v>36405</v>
      </c>
      <c r="J18" s="142"/>
      <c r="K18" s="117">
        <f>SUM(K15:K17)</f>
        <v>52703</v>
      </c>
    </row>
    <row r="19" spans="1:11" ht="20.25" customHeight="1">
      <c r="A19" s="10" t="s">
        <v>176</v>
      </c>
      <c r="B19" s="10"/>
      <c r="C19" s="30"/>
      <c r="D19" s="31"/>
      <c r="E19" s="113">
        <f>E13-E18</f>
        <v>-5207</v>
      </c>
      <c r="F19" s="142"/>
      <c r="G19" s="113">
        <f>G13-G18</f>
        <v>22741</v>
      </c>
      <c r="H19" s="142"/>
      <c r="I19" s="116">
        <f>I13-I18</f>
        <v>-7347</v>
      </c>
      <c r="J19" s="142"/>
      <c r="K19" s="113">
        <f>K13-K18</f>
        <v>17164</v>
      </c>
    </row>
    <row r="20" spans="1:11" ht="20.25" customHeight="1">
      <c r="A20" s="14" t="s">
        <v>175</v>
      </c>
      <c r="C20" s="92"/>
      <c r="D20" s="106"/>
      <c r="E20" s="118">
        <v>-12348</v>
      </c>
      <c r="F20" s="142"/>
      <c r="G20" s="118">
        <v>-22759</v>
      </c>
      <c r="H20" s="142"/>
      <c r="I20" s="118">
        <v>-12327</v>
      </c>
      <c r="J20" s="142"/>
      <c r="K20" s="118">
        <v>-22854</v>
      </c>
    </row>
    <row r="21" spans="1:11" ht="20.25" customHeight="1">
      <c r="A21" s="10" t="s">
        <v>213</v>
      </c>
      <c r="B21" s="10"/>
      <c r="C21" s="30"/>
      <c r="D21" s="31"/>
      <c r="E21" s="115">
        <f>SUM(E19:E20)</f>
        <v>-17555</v>
      </c>
      <c r="F21" s="142"/>
      <c r="G21" s="115">
        <f>SUM(G19:G20)</f>
        <v>-18</v>
      </c>
      <c r="H21" s="142"/>
      <c r="I21" s="115">
        <f>SUM(I19:I20)</f>
        <v>-19674</v>
      </c>
      <c r="J21" s="142"/>
      <c r="K21" s="115">
        <f>SUM(K19:K20)</f>
        <v>-5690</v>
      </c>
    </row>
    <row r="22" spans="1:11" ht="20.25" customHeight="1">
      <c r="A22" s="14" t="s">
        <v>161</v>
      </c>
      <c r="C22" s="91" t="s">
        <v>174</v>
      </c>
      <c r="D22" s="106"/>
      <c r="E22" s="111">
        <v>1747</v>
      </c>
      <c r="F22" s="142"/>
      <c r="G22" s="111">
        <v>-1353</v>
      </c>
      <c r="H22" s="142"/>
      <c r="I22" s="111">
        <v>2171</v>
      </c>
      <c r="J22" s="142"/>
      <c r="K22" s="111">
        <v>-107</v>
      </c>
    </row>
    <row r="23" spans="1:11" ht="20.25" customHeight="1">
      <c r="A23" s="10" t="s">
        <v>183</v>
      </c>
      <c r="C23" s="30"/>
      <c r="D23" s="31"/>
      <c r="E23" s="37">
        <f>SUM(E21:E22)</f>
        <v>-15808</v>
      </c>
      <c r="F23" s="142"/>
      <c r="G23" s="117">
        <f>SUM(G21:G22)</f>
        <v>-1371</v>
      </c>
      <c r="H23" s="142"/>
      <c r="I23" s="154">
        <f>SUM(I21:I22)</f>
        <v>-17503</v>
      </c>
      <c r="J23" s="142"/>
      <c r="K23" s="117">
        <f>SUM(K21:K22)</f>
        <v>-5797</v>
      </c>
    </row>
    <row r="24" spans="1:11" ht="20.25" customHeight="1">
      <c r="A24" s="10"/>
      <c r="C24" s="30"/>
      <c r="D24" s="31"/>
      <c r="E24" s="54"/>
      <c r="F24" s="121"/>
      <c r="G24" s="54"/>
      <c r="H24" s="142"/>
      <c r="I24" s="3"/>
      <c r="J24" s="142"/>
      <c r="K24" s="54"/>
    </row>
    <row r="25" spans="1:11" ht="20.25" customHeight="1">
      <c r="A25" s="69" t="s">
        <v>66</v>
      </c>
      <c r="B25" s="70"/>
      <c r="C25" s="30"/>
      <c r="D25" s="31"/>
      <c r="E25" s="71">
        <v>0</v>
      </c>
      <c r="F25" s="121"/>
      <c r="G25" s="71">
        <v>0</v>
      </c>
      <c r="H25" s="142"/>
      <c r="I25" s="89">
        <v>0</v>
      </c>
      <c r="J25" s="142"/>
      <c r="K25" s="71">
        <v>0</v>
      </c>
    </row>
    <row r="26" spans="1:11" ht="20.25" customHeight="1">
      <c r="A26" s="69"/>
      <c r="B26" s="70"/>
      <c r="C26" s="30"/>
      <c r="D26" s="31"/>
      <c r="E26" s="54"/>
      <c r="F26" s="121"/>
      <c r="G26" s="54"/>
      <c r="H26" s="142"/>
      <c r="I26" s="3"/>
      <c r="J26" s="142"/>
      <c r="K26" s="54"/>
    </row>
    <row r="27" spans="1:11" ht="20.25" customHeight="1" thickBot="1">
      <c r="A27" s="69" t="s">
        <v>52</v>
      </c>
      <c r="B27" s="70"/>
      <c r="C27" s="30"/>
      <c r="D27" s="31"/>
      <c r="E27" s="41">
        <f>SUM(E23:E25)</f>
        <v>-15808</v>
      </c>
      <c r="F27" s="121"/>
      <c r="G27" s="41">
        <f>SUM(G23:G25)</f>
        <v>-1371</v>
      </c>
      <c r="H27" s="142"/>
      <c r="I27" s="90">
        <f>SUM(I23:I25)</f>
        <v>-17503</v>
      </c>
      <c r="J27" s="142"/>
      <c r="K27" s="41">
        <f>SUM(K23:K25)</f>
        <v>-5797</v>
      </c>
    </row>
    <row r="28" spans="1:11" ht="20.25" customHeight="1" thickTop="1">
      <c r="A28" s="10"/>
      <c r="C28" s="30"/>
      <c r="D28" s="31"/>
      <c r="E28" s="54"/>
      <c r="G28" s="3"/>
      <c r="I28" s="54"/>
      <c r="J28" s="32"/>
      <c r="K28" s="54"/>
    </row>
    <row r="29" spans="1:11" ht="20.25" customHeight="1">
      <c r="A29" s="69" t="s">
        <v>214</v>
      </c>
      <c r="C29" s="103">
        <v>21</v>
      </c>
      <c r="D29" s="109"/>
      <c r="G29" s="1"/>
      <c r="J29" s="34"/>
      <c r="K29" s="34"/>
    </row>
    <row r="30" spans="1:11" ht="20.25" customHeight="1">
      <c r="A30" s="36" t="s">
        <v>217</v>
      </c>
      <c r="B30" s="70"/>
      <c r="C30" s="105"/>
      <c r="D30" s="109"/>
      <c r="E30" s="1"/>
      <c r="F30" s="1"/>
      <c r="G30" s="1"/>
      <c r="H30" s="1"/>
      <c r="I30" s="1"/>
      <c r="J30" s="99"/>
      <c r="K30" s="95"/>
    </row>
    <row r="31" spans="1:11" ht="20.25" customHeight="1" thickBot="1">
      <c r="A31" s="36" t="s">
        <v>215</v>
      </c>
      <c r="B31" s="70"/>
      <c r="C31" s="105"/>
      <c r="D31" s="109"/>
      <c r="E31" s="143">
        <v>-0.036</v>
      </c>
      <c r="F31" s="152"/>
      <c r="G31" s="151">
        <v>-0.00428297657493177</v>
      </c>
      <c r="H31" s="152"/>
      <c r="I31" s="151">
        <v>-0.04</v>
      </c>
      <c r="J31" s="152"/>
      <c r="K31" s="151">
        <v>-0.018122930806481363</v>
      </c>
    </row>
    <row r="32" spans="1:11" s="34" customFormat="1" ht="20.25" customHeight="1" thickTop="1">
      <c r="A32" s="22" t="s">
        <v>115</v>
      </c>
      <c r="B32" s="100"/>
      <c r="C32" s="95"/>
      <c r="D32" s="94"/>
      <c r="G32" s="142"/>
      <c r="H32" s="142"/>
      <c r="I32" s="142"/>
      <c r="J32" s="142"/>
      <c r="K32" s="142"/>
    </row>
    <row r="33" spans="1:12" ht="20.25" customHeight="1" thickBot="1">
      <c r="A33" s="22" t="s">
        <v>114</v>
      </c>
      <c r="B33" s="70"/>
      <c r="C33" s="95"/>
      <c r="D33" s="94"/>
      <c r="E33" s="144">
        <v>433918</v>
      </c>
      <c r="F33" s="142"/>
      <c r="G33" s="144">
        <v>319871</v>
      </c>
      <c r="H33" s="142"/>
      <c r="I33" s="144">
        <v>433918</v>
      </c>
      <c r="J33" s="142"/>
      <c r="K33" s="144">
        <v>319871</v>
      </c>
      <c r="L33" s="105"/>
    </row>
    <row r="34" spans="3:7" ht="20.25" customHeight="1" thickTop="1">
      <c r="C34" s="72"/>
      <c r="D34" s="31"/>
      <c r="E34" s="72"/>
      <c r="G34" s="72"/>
    </row>
    <row r="35" spans="1:9" ht="20.25" customHeight="1">
      <c r="A35" s="14" t="s">
        <v>4</v>
      </c>
      <c r="C35" s="73"/>
      <c r="D35" s="29"/>
      <c r="E35" s="73"/>
      <c r="G35" s="73"/>
      <c r="I35" s="54"/>
    </row>
    <row r="36" spans="1:11" ht="20.25" customHeight="1">
      <c r="A36" s="63"/>
      <c r="B36" s="34"/>
      <c r="C36" s="38"/>
      <c r="D36" s="62"/>
      <c r="E36" s="64"/>
      <c r="G36" s="64"/>
      <c r="K36" s="64" t="s">
        <v>50</v>
      </c>
    </row>
    <row r="37" spans="1:7" ht="20.25" customHeight="1">
      <c r="A37" s="10" t="s">
        <v>133</v>
      </c>
      <c r="B37" s="11"/>
      <c r="C37" s="12"/>
      <c r="D37" s="13"/>
      <c r="E37" s="12"/>
      <c r="G37" s="12"/>
    </row>
    <row r="38" spans="1:7" ht="20.25" customHeight="1">
      <c r="A38" s="10" t="s">
        <v>127</v>
      </c>
      <c r="B38" s="13"/>
      <c r="C38" s="13"/>
      <c r="D38" s="13"/>
      <c r="E38" s="13"/>
      <c r="G38" s="13"/>
    </row>
    <row r="39" spans="1:7" ht="20.25" customHeight="1">
      <c r="A39" s="65" t="s">
        <v>212</v>
      </c>
      <c r="C39" s="13"/>
      <c r="D39" s="13"/>
      <c r="E39" s="13"/>
      <c r="G39" s="13"/>
    </row>
    <row r="40" spans="4:11" ht="20.25" customHeight="1">
      <c r="D40" s="27"/>
      <c r="E40" s="18"/>
      <c r="G40" s="18"/>
      <c r="K40" s="66" t="s">
        <v>76</v>
      </c>
    </row>
    <row r="41" spans="4:11" ht="20.25" customHeight="1">
      <c r="D41" s="27"/>
      <c r="E41" s="160" t="s">
        <v>95</v>
      </c>
      <c r="F41" s="160"/>
      <c r="G41" s="160"/>
      <c r="I41" s="159" t="s">
        <v>96</v>
      </c>
      <c r="J41" s="159"/>
      <c r="K41" s="159"/>
    </row>
    <row r="42" spans="3:11" ht="20.25" customHeight="1">
      <c r="C42" s="153" t="s">
        <v>5</v>
      </c>
      <c r="D42" s="27"/>
      <c r="E42" s="21">
        <v>2022</v>
      </c>
      <c r="F42" s="24"/>
      <c r="G42" s="21">
        <v>2021</v>
      </c>
      <c r="I42" s="21">
        <v>2022</v>
      </c>
      <c r="J42" s="24"/>
      <c r="K42" s="21">
        <v>2021</v>
      </c>
    </row>
    <row r="43" spans="1:7" ht="20.25" customHeight="1">
      <c r="A43" s="10" t="s">
        <v>44</v>
      </c>
      <c r="C43" s="23"/>
      <c r="D43" s="20"/>
      <c r="E43" s="67"/>
      <c r="G43" s="67"/>
    </row>
    <row r="44" spans="1:7" ht="20.25" customHeight="1">
      <c r="A44" s="10" t="s">
        <v>21</v>
      </c>
      <c r="C44" s="30"/>
      <c r="D44" s="27"/>
      <c r="E44" s="38"/>
      <c r="G44" s="38"/>
    </row>
    <row r="45" spans="1:11" ht="20.25" customHeight="1">
      <c r="A45" s="14" t="s">
        <v>120</v>
      </c>
      <c r="C45" s="91" t="s">
        <v>173</v>
      </c>
      <c r="D45" s="106"/>
      <c r="E45" s="141">
        <v>80917</v>
      </c>
      <c r="F45" s="142"/>
      <c r="G45" s="141">
        <v>169700</v>
      </c>
      <c r="H45" s="142"/>
      <c r="I45" s="141">
        <v>77534</v>
      </c>
      <c r="J45" s="142"/>
      <c r="K45" s="141">
        <v>169189</v>
      </c>
    </row>
    <row r="46" spans="1:11" ht="20.25" customHeight="1">
      <c r="A46" s="14" t="s">
        <v>121</v>
      </c>
      <c r="C46" s="91" t="s">
        <v>139</v>
      </c>
      <c r="D46" s="106"/>
      <c r="E46" s="141">
        <v>35296</v>
      </c>
      <c r="F46" s="142"/>
      <c r="G46" s="141">
        <v>70107</v>
      </c>
      <c r="H46" s="142"/>
      <c r="I46" s="141">
        <v>14033</v>
      </c>
      <c r="J46" s="142"/>
      <c r="K46" s="115">
        <v>37515</v>
      </c>
    </row>
    <row r="47" spans="1:11" ht="20.25" customHeight="1">
      <c r="A47" s="14" t="s">
        <v>122</v>
      </c>
      <c r="C47" s="91"/>
      <c r="D47" s="106"/>
      <c r="E47" s="141">
        <v>8968</v>
      </c>
      <c r="F47" s="142"/>
      <c r="G47" s="141">
        <v>16221</v>
      </c>
      <c r="H47" s="142"/>
      <c r="I47" s="141">
        <v>17554</v>
      </c>
      <c r="J47" s="142"/>
      <c r="K47" s="113">
        <v>45403</v>
      </c>
    </row>
    <row r="48" spans="1:11" ht="20.25" customHeight="1">
      <c r="A48" s="10" t="s">
        <v>22</v>
      </c>
      <c r="C48" s="91"/>
      <c r="D48" s="106"/>
      <c r="E48" s="117">
        <f>SUM(E45:E47)</f>
        <v>125181</v>
      </c>
      <c r="F48" s="142"/>
      <c r="G48" s="117">
        <f>SUM(G45:G47)</f>
        <v>256028</v>
      </c>
      <c r="H48" s="142"/>
      <c r="I48" s="117">
        <f>SUM(I45:I47)</f>
        <v>109121</v>
      </c>
      <c r="J48" s="142"/>
      <c r="K48" s="117">
        <f>SUM(K45:K47)</f>
        <v>252107</v>
      </c>
    </row>
    <row r="49" spans="1:11" ht="20.25" customHeight="1">
      <c r="A49" s="10" t="s">
        <v>23</v>
      </c>
      <c r="C49" s="91"/>
      <c r="D49" s="106"/>
      <c r="E49" s="113"/>
      <c r="F49" s="142"/>
      <c r="G49" s="113"/>
      <c r="H49" s="142"/>
      <c r="I49" s="113"/>
      <c r="J49" s="142"/>
      <c r="K49" s="113"/>
    </row>
    <row r="50" spans="1:11" ht="20.25" customHeight="1">
      <c r="A50" s="14" t="s">
        <v>152</v>
      </c>
      <c r="C50" s="91"/>
      <c r="D50" s="106"/>
      <c r="E50" s="113">
        <v>19389</v>
      </c>
      <c r="F50" s="142"/>
      <c r="G50" s="113">
        <v>30586</v>
      </c>
      <c r="H50" s="142"/>
      <c r="I50" s="113">
        <v>10309</v>
      </c>
      <c r="J50" s="142"/>
      <c r="K50" s="113">
        <v>17537</v>
      </c>
    </row>
    <row r="51" spans="1:11" ht="20.25" customHeight="1">
      <c r="A51" s="14" t="s">
        <v>27</v>
      </c>
      <c r="C51" s="91"/>
      <c r="D51" s="106"/>
      <c r="E51" s="113">
        <v>55075</v>
      </c>
      <c r="F51" s="142"/>
      <c r="G51" s="113">
        <v>58827</v>
      </c>
      <c r="H51" s="142"/>
      <c r="I51" s="113">
        <v>50922</v>
      </c>
      <c r="J51" s="142"/>
      <c r="K51" s="113">
        <v>56353</v>
      </c>
    </row>
    <row r="52" spans="1:11" ht="20.25" customHeight="1">
      <c r="A52" s="14" t="s">
        <v>123</v>
      </c>
      <c r="C52" s="91" t="s">
        <v>124</v>
      </c>
      <c r="D52" s="106"/>
      <c r="E52" s="113">
        <v>82130</v>
      </c>
      <c r="F52" s="142"/>
      <c r="G52" s="113">
        <v>96188</v>
      </c>
      <c r="H52" s="142"/>
      <c r="I52" s="113">
        <v>75943</v>
      </c>
      <c r="J52" s="142"/>
      <c r="K52" s="113">
        <v>95120</v>
      </c>
    </row>
    <row r="53" spans="1:11" ht="20.25" customHeight="1">
      <c r="A53" s="10" t="s">
        <v>24</v>
      </c>
      <c r="C53" s="30"/>
      <c r="D53" s="31"/>
      <c r="E53" s="117">
        <f>SUM(E50:E52)</f>
        <v>156594</v>
      </c>
      <c r="F53" s="142"/>
      <c r="G53" s="117">
        <f>SUM(G50:G52)</f>
        <v>185601</v>
      </c>
      <c r="H53" s="142"/>
      <c r="I53" s="154">
        <f>SUM(I50:I52)</f>
        <v>137174</v>
      </c>
      <c r="J53" s="142"/>
      <c r="K53" s="117">
        <f>SUM(K50:K52)</f>
        <v>169010</v>
      </c>
    </row>
    <row r="54" spans="1:11" ht="20.25" customHeight="1">
      <c r="A54" s="10" t="s">
        <v>176</v>
      </c>
      <c r="B54" s="10"/>
      <c r="C54" s="30"/>
      <c r="D54" s="31"/>
      <c r="E54" s="113">
        <f>E48-E53</f>
        <v>-31413</v>
      </c>
      <c r="F54" s="142"/>
      <c r="G54" s="113">
        <f>G48-G53</f>
        <v>70427</v>
      </c>
      <c r="H54" s="142"/>
      <c r="I54" s="116">
        <f>I48-I53</f>
        <v>-28053</v>
      </c>
      <c r="J54" s="142"/>
      <c r="K54" s="113">
        <f>K48-K53</f>
        <v>83097</v>
      </c>
    </row>
    <row r="55" spans="1:11" ht="20.25" customHeight="1">
      <c r="A55" s="14" t="s">
        <v>175</v>
      </c>
      <c r="C55" s="92"/>
      <c r="D55" s="106"/>
      <c r="E55" s="118">
        <v>-37345</v>
      </c>
      <c r="F55" s="142"/>
      <c r="G55" s="118">
        <v>-66030</v>
      </c>
      <c r="H55" s="142"/>
      <c r="I55" s="118">
        <v>-37337</v>
      </c>
      <c r="J55" s="142"/>
      <c r="K55" s="118">
        <v>-66442</v>
      </c>
    </row>
    <row r="56" spans="1:11" ht="20.25" customHeight="1">
      <c r="A56" s="10" t="s">
        <v>177</v>
      </c>
      <c r="B56" s="10"/>
      <c r="C56" s="30"/>
      <c r="D56" s="31"/>
      <c r="E56" s="115">
        <f>SUM(E54:E55)</f>
        <v>-68758</v>
      </c>
      <c r="F56" s="142"/>
      <c r="G56" s="115">
        <f>SUM(G54:G55)</f>
        <v>4397</v>
      </c>
      <c r="H56" s="142"/>
      <c r="I56" s="115">
        <f>SUM(I54:I55)</f>
        <v>-65390</v>
      </c>
      <c r="J56" s="142"/>
      <c r="K56" s="115">
        <f>SUM(K54:K55)</f>
        <v>16655</v>
      </c>
    </row>
    <row r="57" spans="1:11" ht="20.25" customHeight="1">
      <c r="A57" s="14" t="s">
        <v>161</v>
      </c>
      <c r="C57" s="91" t="s">
        <v>174</v>
      </c>
      <c r="D57" s="106"/>
      <c r="E57" s="111">
        <v>8131</v>
      </c>
      <c r="F57" s="142"/>
      <c r="G57" s="111">
        <v>-3024</v>
      </c>
      <c r="H57" s="142"/>
      <c r="I57" s="111">
        <v>9385</v>
      </c>
      <c r="J57" s="142"/>
      <c r="K57" s="111">
        <v>1544</v>
      </c>
    </row>
    <row r="58" spans="1:11" ht="20.25" customHeight="1">
      <c r="A58" s="10" t="s">
        <v>178</v>
      </c>
      <c r="C58" s="30"/>
      <c r="D58" s="31"/>
      <c r="E58" s="37">
        <f>SUM(E56:E57)</f>
        <v>-60627</v>
      </c>
      <c r="F58" s="142"/>
      <c r="G58" s="117">
        <f>SUM(G56:G57)</f>
        <v>1373</v>
      </c>
      <c r="H58" s="142"/>
      <c r="I58" s="154">
        <f>SUM(I56:I57)</f>
        <v>-56005</v>
      </c>
      <c r="J58" s="142"/>
      <c r="K58" s="117">
        <f>SUM(K56:K57)</f>
        <v>18199</v>
      </c>
    </row>
    <row r="59" spans="1:11" ht="20.25" customHeight="1">
      <c r="A59" s="10"/>
      <c r="C59" s="30"/>
      <c r="D59" s="31"/>
      <c r="E59" s="54"/>
      <c r="F59" s="121"/>
      <c r="G59" s="3"/>
      <c r="H59" s="121"/>
      <c r="I59" s="54"/>
      <c r="J59" s="32"/>
      <c r="K59" s="54"/>
    </row>
    <row r="60" spans="1:11" ht="20.25" customHeight="1">
      <c r="A60" s="69" t="s">
        <v>66</v>
      </c>
      <c r="B60" s="70"/>
      <c r="C60" s="30"/>
      <c r="D60" s="31"/>
      <c r="E60" s="71">
        <v>0</v>
      </c>
      <c r="F60" s="121"/>
      <c r="G60" s="89">
        <v>0</v>
      </c>
      <c r="H60" s="121"/>
      <c r="I60" s="71">
        <v>0</v>
      </c>
      <c r="J60" s="32"/>
      <c r="K60" s="71">
        <v>0</v>
      </c>
    </row>
    <row r="61" spans="1:11" ht="20.25" customHeight="1">
      <c r="A61" s="69"/>
      <c r="B61" s="70"/>
      <c r="C61" s="30"/>
      <c r="D61" s="31"/>
      <c r="E61" s="54"/>
      <c r="F61" s="121"/>
      <c r="G61" s="3"/>
      <c r="H61" s="121"/>
      <c r="I61" s="54"/>
      <c r="J61" s="32"/>
      <c r="K61" s="54"/>
    </row>
    <row r="62" spans="1:11" ht="20.25" customHeight="1" thickBot="1">
      <c r="A62" s="69" t="s">
        <v>52</v>
      </c>
      <c r="B62" s="70"/>
      <c r="C62" s="30"/>
      <c r="D62" s="31"/>
      <c r="E62" s="41">
        <f>SUM(E58:E60)</f>
        <v>-60627</v>
      </c>
      <c r="F62" s="121"/>
      <c r="G62" s="90">
        <f>SUM(G58:G60)</f>
        <v>1373</v>
      </c>
      <c r="H62" s="121"/>
      <c r="I62" s="41">
        <f>SUM(I58:I60)</f>
        <v>-56005</v>
      </c>
      <c r="J62" s="32"/>
      <c r="K62" s="41">
        <f>SUM(K58:K60)</f>
        <v>18199</v>
      </c>
    </row>
    <row r="63" spans="1:11" ht="20.25" customHeight="1" thickTop="1">
      <c r="A63" s="10"/>
      <c r="C63" s="30"/>
      <c r="D63" s="31"/>
      <c r="E63" s="54"/>
      <c r="G63" s="3"/>
      <c r="I63" s="54"/>
      <c r="J63" s="32"/>
      <c r="K63" s="54"/>
    </row>
    <row r="64" spans="1:11" ht="20.25" customHeight="1">
      <c r="A64" s="69" t="s">
        <v>179</v>
      </c>
      <c r="C64" s="103">
        <v>21</v>
      </c>
      <c r="D64" s="109"/>
      <c r="G64" s="1"/>
      <c r="J64" s="34"/>
      <c r="K64" s="34"/>
    </row>
    <row r="65" spans="1:11" ht="20.25" customHeight="1">
      <c r="A65" s="36" t="s">
        <v>180</v>
      </c>
      <c r="B65" s="70"/>
      <c r="C65" s="105"/>
      <c r="D65" s="109"/>
      <c r="E65" s="1"/>
      <c r="F65" s="1"/>
      <c r="G65" s="1"/>
      <c r="H65" s="1"/>
      <c r="I65" s="1"/>
      <c r="J65" s="99"/>
      <c r="K65" s="95"/>
    </row>
    <row r="66" spans="1:11" ht="20.25" customHeight="1" thickBot="1">
      <c r="A66" s="36" t="s">
        <v>181</v>
      </c>
      <c r="B66" s="70"/>
      <c r="C66" s="105"/>
      <c r="D66" s="109"/>
      <c r="E66" s="143">
        <v>-0.14</v>
      </c>
      <c r="F66" s="152"/>
      <c r="G66" s="151">
        <v>0.004</v>
      </c>
      <c r="H66" s="152"/>
      <c r="I66" s="151">
        <v>-0.129</v>
      </c>
      <c r="J66" s="152"/>
      <c r="K66" s="151">
        <v>0.057</v>
      </c>
    </row>
    <row r="67" spans="1:11" s="34" customFormat="1" ht="20.25" customHeight="1" thickTop="1">
      <c r="A67" s="22" t="s">
        <v>115</v>
      </c>
      <c r="B67" s="100"/>
      <c r="C67" s="95"/>
      <c r="D67" s="94"/>
      <c r="G67" s="142"/>
      <c r="H67" s="142"/>
      <c r="I67" s="142"/>
      <c r="J67" s="142"/>
      <c r="K67" s="142"/>
    </row>
    <row r="68" spans="1:12" ht="20.25" customHeight="1" thickBot="1">
      <c r="A68" s="22" t="s">
        <v>114</v>
      </c>
      <c r="B68" s="70"/>
      <c r="C68" s="95"/>
      <c r="D68" s="94"/>
      <c r="E68" s="144">
        <v>433906</v>
      </c>
      <c r="F68" s="142"/>
      <c r="G68" s="144">
        <v>320761</v>
      </c>
      <c r="H68" s="142"/>
      <c r="I68" s="144">
        <v>433906</v>
      </c>
      <c r="J68" s="142"/>
      <c r="K68" s="144">
        <v>320761</v>
      </c>
      <c r="L68" s="105"/>
    </row>
    <row r="69" spans="3:7" ht="20.25" customHeight="1" thickTop="1">
      <c r="C69" s="72"/>
      <c r="D69" s="31"/>
      <c r="E69" s="72"/>
      <c r="G69" s="72"/>
    </row>
    <row r="70" spans="1:9" ht="20.25" customHeight="1">
      <c r="A70" s="14" t="s">
        <v>4</v>
      </c>
      <c r="C70" s="73"/>
      <c r="D70" s="29"/>
      <c r="E70" s="73"/>
      <c r="G70" s="73"/>
      <c r="I70" s="54"/>
    </row>
  </sheetData>
  <sheetProtection/>
  <mergeCells count="4">
    <mergeCell ref="I41:K41"/>
    <mergeCell ref="E41:G41"/>
    <mergeCell ref="E6:G6"/>
    <mergeCell ref="I6:K6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35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5" zoomScaleSheetLayoutView="85" workbookViewId="0" topLeftCell="A1">
      <selection activeCell="A4" sqref="A4"/>
    </sheetView>
  </sheetViews>
  <sheetFormatPr defaultColWidth="9.28125" defaultRowHeight="21" customHeight="1"/>
  <cols>
    <col min="1" max="1" width="57.421875" style="1" customWidth="1"/>
    <col min="2" max="2" width="1.57421875" style="1" customWidth="1"/>
    <col min="3" max="3" width="15.57421875" style="1" customWidth="1"/>
    <col min="4" max="4" width="1.57421875" style="1" customWidth="1"/>
    <col min="5" max="5" width="15.57421875" style="1" customWidth="1"/>
    <col min="6" max="6" width="1.57421875" style="1" customWidth="1"/>
    <col min="7" max="7" width="15.5742187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5.57421875" style="1" customWidth="1"/>
    <col min="12" max="12" width="1.57421875" style="1" customWidth="1"/>
    <col min="13" max="13" width="15.57421875" style="1" customWidth="1"/>
    <col min="14" max="16384" width="9.28125" style="1" customWidth="1"/>
  </cols>
  <sheetData>
    <row r="1" ht="21" customHeight="1">
      <c r="M1" s="4" t="s">
        <v>50</v>
      </c>
    </row>
    <row r="2" spans="1:13" ht="21" customHeight="1">
      <c r="A2" s="101" t="s">
        <v>133</v>
      </c>
      <c r="B2" s="122"/>
      <c r="C2" s="122"/>
      <c r="D2" s="122"/>
      <c r="E2" s="122"/>
      <c r="F2" s="122"/>
      <c r="G2" s="122"/>
      <c r="H2" s="122"/>
      <c r="J2" s="123"/>
      <c r="K2" s="124"/>
      <c r="L2" s="124"/>
      <c r="M2" s="124"/>
    </row>
    <row r="3" spans="1:13" ht="21" customHeight="1">
      <c r="A3" s="125" t="s">
        <v>110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21" customHeight="1">
      <c r="A4" s="5" t="s">
        <v>212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21" customHeight="1">
      <c r="A5" s="127"/>
      <c r="B5" s="125"/>
      <c r="C5" s="125"/>
      <c r="D5" s="125"/>
      <c r="E5" s="125"/>
      <c r="F5" s="125"/>
      <c r="G5" s="125"/>
      <c r="H5" s="125"/>
      <c r="I5" s="128"/>
      <c r="J5" s="125"/>
      <c r="K5" s="128"/>
      <c r="L5" s="128"/>
      <c r="M5" s="2" t="s">
        <v>49</v>
      </c>
    </row>
    <row r="6" spans="1:13" ht="21" customHeight="1">
      <c r="A6" s="127"/>
      <c r="B6" s="125"/>
      <c r="C6" s="162" t="s">
        <v>111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3:13" s="109" customFormat="1" ht="21" customHeight="1">
      <c r="C7" s="109" t="s">
        <v>94</v>
      </c>
      <c r="I7" s="161" t="s">
        <v>2</v>
      </c>
      <c r="J7" s="161"/>
      <c r="K7" s="161"/>
      <c r="L7" s="94"/>
      <c r="M7" s="130" t="s">
        <v>99</v>
      </c>
    </row>
    <row r="8" spans="3:13" s="109" customFormat="1" ht="21" customHeight="1">
      <c r="C8" s="109" t="s">
        <v>103</v>
      </c>
      <c r="I8" s="109" t="s">
        <v>29</v>
      </c>
      <c r="J8" s="94"/>
      <c r="M8" s="130" t="s">
        <v>100</v>
      </c>
    </row>
    <row r="9" spans="3:13" ht="21" customHeight="1">
      <c r="C9" s="129" t="s">
        <v>102</v>
      </c>
      <c r="E9" s="129" t="s">
        <v>58</v>
      </c>
      <c r="F9" s="94"/>
      <c r="G9" s="129" t="s">
        <v>84</v>
      </c>
      <c r="I9" s="129" t="s">
        <v>93</v>
      </c>
      <c r="K9" s="129" t="s">
        <v>3</v>
      </c>
      <c r="L9" s="94"/>
      <c r="M9" s="131" t="s">
        <v>101</v>
      </c>
    </row>
    <row r="10" spans="1:13" ht="21" customHeight="1">
      <c r="A10" s="101" t="s">
        <v>129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3"/>
      <c r="K10" s="6">
        <v>348434</v>
      </c>
      <c r="L10" s="6"/>
      <c r="M10" s="6">
        <f>SUM(C10:K10)</f>
        <v>1074951</v>
      </c>
    </row>
    <row r="11" spans="1:13" ht="21" customHeight="1">
      <c r="A11" s="1" t="s">
        <v>51</v>
      </c>
      <c r="C11" s="8">
        <v>0</v>
      </c>
      <c r="D11" s="6"/>
      <c r="E11" s="8">
        <v>0</v>
      </c>
      <c r="F11" s="6"/>
      <c r="G11" s="8">
        <v>0</v>
      </c>
      <c r="H11" s="6"/>
      <c r="I11" s="8">
        <v>0</v>
      </c>
      <c r="J11" s="3"/>
      <c r="K11" s="8">
        <f>PL!G58</f>
        <v>1373</v>
      </c>
      <c r="L11" s="6"/>
      <c r="M11" s="8">
        <f>SUM(C11:L11)</f>
        <v>1373</v>
      </c>
    </row>
    <row r="12" spans="1:13" ht="21" customHeight="1">
      <c r="A12" s="1" t="s">
        <v>104</v>
      </c>
      <c r="C12" s="9">
        <v>0</v>
      </c>
      <c r="D12" s="6"/>
      <c r="E12" s="9">
        <v>0</v>
      </c>
      <c r="F12" s="6"/>
      <c r="G12" s="9">
        <v>0</v>
      </c>
      <c r="H12" s="6"/>
      <c r="I12" s="9">
        <v>0</v>
      </c>
      <c r="J12" s="3"/>
      <c r="K12" s="9">
        <v>0</v>
      </c>
      <c r="L12" s="6"/>
      <c r="M12" s="9">
        <f>SUM(C12:L12)</f>
        <v>0</v>
      </c>
    </row>
    <row r="13" spans="1:13" ht="21" customHeight="1">
      <c r="A13" s="1" t="s">
        <v>52</v>
      </c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3"/>
      <c r="K13" s="6">
        <f>SUM(K11:K12)</f>
        <v>1373</v>
      </c>
      <c r="L13" s="6"/>
      <c r="M13" s="6">
        <f>SUM(C13:L13)</f>
        <v>1373</v>
      </c>
    </row>
    <row r="14" spans="1:13" ht="21" customHeight="1">
      <c r="A14" s="105" t="s">
        <v>171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3"/>
      <c r="K14" s="6">
        <v>-39861</v>
      </c>
      <c r="L14" s="6"/>
      <c r="M14" s="6">
        <f>SUM(C14:K14)</f>
        <v>-39861</v>
      </c>
    </row>
    <row r="15" spans="1:13" ht="21" customHeight="1" thickBot="1">
      <c r="A15" s="101" t="s">
        <v>209</v>
      </c>
      <c r="C15" s="7">
        <f>SUM(C10:C14)-C13</f>
        <v>221449</v>
      </c>
      <c r="D15" s="132"/>
      <c r="E15" s="7">
        <f>SUM(E10:E14)-E13</f>
        <v>82318</v>
      </c>
      <c r="F15" s="132"/>
      <c r="G15" s="7">
        <f>SUM(G10:G14)-G13</f>
        <v>392750</v>
      </c>
      <c r="H15" s="132"/>
      <c r="I15" s="7">
        <f>SUM(I10:I14)-I13</f>
        <v>30000</v>
      </c>
      <c r="J15" s="133"/>
      <c r="K15" s="7">
        <f>SUM(K10:K14)-K13</f>
        <v>309946</v>
      </c>
      <c r="L15" s="132"/>
      <c r="M15" s="7">
        <f>SUM(M10:M14)-M13</f>
        <v>1036463</v>
      </c>
    </row>
    <row r="16" spans="1:13" ht="21" customHeight="1" thickTop="1">
      <c r="A16" s="101"/>
      <c r="C16" s="6"/>
      <c r="D16" s="6"/>
      <c r="E16" s="6"/>
      <c r="F16" s="6"/>
      <c r="G16" s="6"/>
      <c r="H16" s="6"/>
      <c r="I16" s="6"/>
      <c r="J16" s="3"/>
      <c r="K16" s="6"/>
      <c r="L16" s="6"/>
      <c r="M16" s="6"/>
    </row>
    <row r="17" spans="1:13" ht="21" customHeight="1">
      <c r="A17" s="101" t="s">
        <v>167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3"/>
      <c r="K17" s="6">
        <v>213080</v>
      </c>
      <c r="L17" s="6"/>
      <c r="M17" s="6">
        <f>SUM(C17:K17)</f>
        <v>939597</v>
      </c>
    </row>
    <row r="18" spans="1:13" ht="21" customHeight="1">
      <c r="A18" s="1" t="s">
        <v>183</v>
      </c>
      <c r="C18" s="8">
        <v>0</v>
      </c>
      <c r="D18" s="6"/>
      <c r="E18" s="8">
        <v>0</v>
      </c>
      <c r="F18" s="6"/>
      <c r="G18" s="8">
        <v>0</v>
      </c>
      <c r="H18" s="6"/>
      <c r="I18" s="8">
        <v>0</v>
      </c>
      <c r="J18" s="3"/>
      <c r="K18" s="8">
        <f>PL!E58</f>
        <v>-60627</v>
      </c>
      <c r="L18" s="6"/>
      <c r="M18" s="8">
        <f>SUM(C18:L18)</f>
        <v>-60627</v>
      </c>
    </row>
    <row r="19" spans="1:13" ht="21" customHeight="1">
      <c r="A19" s="1" t="s">
        <v>104</v>
      </c>
      <c r="C19" s="9">
        <v>0</v>
      </c>
      <c r="D19" s="6"/>
      <c r="E19" s="9">
        <v>0</v>
      </c>
      <c r="F19" s="6"/>
      <c r="G19" s="9">
        <v>0</v>
      </c>
      <c r="H19" s="6"/>
      <c r="I19" s="9">
        <v>0</v>
      </c>
      <c r="J19" s="3"/>
      <c r="K19" s="9">
        <v>0</v>
      </c>
      <c r="L19" s="6"/>
      <c r="M19" s="9">
        <f>SUM(C19:L19)</f>
        <v>0</v>
      </c>
    </row>
    <row r="20" spans="1:13" ht="21" customHeight="1">
      <c r="A20" s="1" t="s">
        <v>52</v>
      </c>
      <c r="C20" s="6">
        <f>SUM(C18:C19)</f>
        <v>0</v>
      </c>
      <c r="D20" s="6"/>
      <c r="E20" s="6">
        <f>SUM(E18:E19)</f>
        <v>0</v>
      </c>
      <c r="F20" s="6"/>
      <c r="G20" s="6">
        <f>SUM(G18:G19)</f>
        <v>0</v>
      </c>
      <c r="H20" s="6"/>
      <c r="I20" s="6">
        <f>SUM(I18:I19)</f>
        <v>0</v>
      </c>
      <c r="J20" s="3"/>
      <c r="K20" s="6">
        <f>SUM(K18:K19)</f>
        <v>-60627</v>
      </c>
      <c r="L20" s="6"/>
      <c r="M20" s="6">
        <f>SUM(C20:L20)</f>
        <v>-60627</v>
      </c>
    </row>
    <row r="21" spans="1:13" ht="21" customHeight="1">
      <c r="A21" s="1" t="s">
        <v>190</v>
      </c>
      <c r="C21" s="6">
        <v>221449</v>
      </c>
      <c r="D21" s="6"/>
      <c r="E21" s="6">
        <v>44291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265740</v>
      </c>
    </row>
    <row r="22" spans="1:13" ht="21" customHeight="1">
      <c r="A22" s="1" t="s">
        <v>206</v>
      </c>
      <c r="C22" s="6">
        <v>0</v>
      </c>
      <c r="D22" s="6"/>
      <c r="E22" s="6">
        <v>392646</v>
      </c>
      <c r="F22" s="6"/>
      <c r="G22" s="6">
        <v>-392646</v>
      </c>
      <c r="H22" s="6"/>
      <c r="I22" s="6">
        <v>0</v>
      </c>
      <c r="J22" s="6"/>
      <c r="K22" s="6">
        <v>0</v>
      </c>
      <c r="L22" s="6"/>
      <c r="M22" s="6">
        <f>SUM(C22:K22)</f>
        <v>0</v>
      </c>
    </row>
    <row r="23" spans="1:13" ht="21" customHeight="1">
      <c r="A23" s="1" t="s">
        <v>182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1" customHeight="1">
      <c r="A24" s="1" t="s">
        <v>191</v>
      </c>
      <c r="C24" s="6">
        <v>33</v>
      </c>
      <c r="D24" s="6"/>
      <c r="E24" s="6">
        <v>154</v>
      </c>
      <c r="F24" s="6"/>
      <c r="G24" s="6">
        <v>-104</v>
      </c>
      <c r="H24" s="6"/>
      <c r="I24" s="6">
        <v>0</v>
      </c>
      <c r="J24" s="3"/>
      <c r="K24" s="6">
        <v>0</v>
      </c>
      <c r="L24" s="6"/>
      <c r="M24" s="6">
        <f>SUM(C24:K24)</f>
        <v>83</v>
      </c>
    </row>
    <row r="25" spans="1:13" ht="21" customHeight="1" thickBot="1">
      <c r="A25" s="101" t="s">
        <v>210</v>
      </c>
      <c r="C25" s="7">
        <f>SUM(C17:C24)-C20</f>
        <v>442931</v>
      </c>
      <c r="D25" s="132"/>
      <c r="E25" s="7">
        <f>SUM(E17:E24)-E20</f>
        <v>519409</v>
      </c>
      <c r="F25" s="132"/>
      <c r="G25" s="7">
        <f>SUM(G17:G24)-G20</f>
        <v>0</v>
      </c>
      <c r="H25" s="132"/>
      <c r="I25" s="7">
        <f>SUM(I17:I24)-I20</f>
        <v>30000</v>
      </c>
      <c r="J25" s="133"/>
      <c r="K25" s="7">
        <f>SUM(K17:K24)-K20</f>
        <v>152453</v>
      </c>
      <c r="L25" s="132"/>
      <c r="M25" s="7">
        <f>SUM(M17:M24)-M20</f>
        <v>1144793</v>
      </c>
    </row>
    <row r="26" ht="21" customHeight="1" thickTop="1">
      <c r="M26" s="134"/>
    </row>
    <row r="27" ht="21" customHeight="1">
      <c r="A27" s="1" t="s">
        <v>4</v>
      </c>
    </row>
  </sheetData>
  <sheetProtection/>
  <mergeCells count="2">
    <mergeCell ref="I7:K7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5" zoomScaleNormal="85" zoomScaleSheetLayoutView="85" zoomScalePageLayoutView="0" workbookViewId="0" topLeftCell="A1">
      <selection activeCell="E11" sqref="E11"/>
    </sheetView>
  </sheetViews>
  <sheetFormatPr defaultColWidth="9.28125" defaultRowHeight="21" customHeight="1"/>
  <cols>
    <col min="1" max="1" width="55.28125" style="1" customWidth="1"/>
    <col min="2" max="2" width="1.57421875" style="1" customWidth="1"/>
    <col min="3" max="3" width="15.57421875" style="1" customWidth="1"/>
    <col min="4" max="4" width="1.57421875" style="1" customWidth="1"/>
    <col min="5" max="5" width="15.57421875" style="1" customWidth="1"/>
    <col min="6" max="6" width="1.57421875" style="1" customWidth="1"/>
    <col min="7" max="7" width="15.5742187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5.57421875" style="1" customWidth="1"/>
    <col min="12" max="12" width="1.57421875" style="1" customWidth="1"/>
    <col min="13" max="13" width="15.57421875" style="1" customWidth="1"/>
    <col min="14" max="16384" width="9.28125" style="1" customWidth="1"/>
  </cols>
  <sheetData>
    <row r="1" ht="21" customHeight="1">
      <c r="M1" s="4" t="s">
        <v>50</v>
      </c>
    </row>
    <row r="2" spans="1:13" ht="21" customHeight="1">
      <c r="A2" s="101" t="s">
        <v>133</v>
      </c>
      <c r="B2" s="122"/>
      <c r="C2" s="122"/>
      <c r="D2" s="122"/>
      <c r="E2" s="122"/>
      <c r="F2" s="122"/>
      <c r="G2" s="122"/>
      <c r="H2" s="122"/>
      <c r="J2" s="123"/>
      <c r="K2" s="124"/>
      <c r="L2" s="124"/>
      <c r="M2" s="124"/>
    </row>
    <row r="3" spans="1:13" ht="21" customHeight="1">
      <c r="A3" s="125" t="s">
        <v>112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21" customHeight="1">
      <c r="A4" s="5" t="s">
        <v>212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21" customHeight="1">
      <c r="A5" s="127"/>
      <c r="B5" s="125"/>
      <c r="C5" s="125"/>
      <c r="D5" s="125"/>
      <c r="E5" s="125"/>
      <c r="F5" s="125"/>
      <c r="G5" s="125"/>
      <c r="H5" s="125"/>
      <c r="I5" s="128"/>
      <c r="J5" s="125"/>
      <c r="K5" s="128"/>
      <c r="L5" s="128"/>
      <c r="M5" s="2" t="s">
        <v>49</v>
      </c>
    </row>
    <row r="6" spans="1:13" ht="21" customHeight="1">
      <c r="A6" s="127"/>
      <c r="B6" s="125"/>
      <c r="C6" s="162" t="s">
        <v>96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3:13" s="109" customFormat="1" ht="21" customHeight="1">
      <c r="C7" s="109" t="s">
        <v>94</v>
      </c>
      <c r="I7" s="161" t="s">
        <v>2</v>
      </c>
      <c r="J7" s="161"/>
      <c r="K7" s="161"/>
      <c r="L7" s="94"/>
      <c r="M7" s="130" t="s">
        <v>99</v>
      </c>
    </row>
    <row r="8" spans="3:13" s="109" customFormat="1" ht="21" customHeight="1">
      <c r="C8" s="109" t="s">
        <v>103</v>
      </c>
      <c r="I8" s="109" t="s">
        <v>29</v>
      </c>
      <c r="J8" s="94"/>
      <c r="M8" s="130" t="s">
        <v>100</v>
      </c>
    </row>
    <row r="9" spans="3:13" ht="21" customHeight="1">
      <c r="C9" s="129" t="s">
        <v>102</v>
      </c>
      <c r="E9" s="129" t="s">
        <v>58</v>
      </c>
      <c r="F9" s="94"/>
      <c r="G9" s="129" t="s">
        <v>84</v>
      </c>
      <c r="I9" s="129" t="s">
        <v>93</v>
      </c>
      <c r="K9" s="129" t="s">
        <v>3</v>
      </c>
      <c r="L9" s="94"/>
      <c r="M9" s="131" t="s">
        <v>101</v>
      </c>
    </row>
    <row r="10" spans="1:13" ht="21" customHeight="1">
      <c r="A10" s="101" t="s">
        <v>169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3"/>
      <c r="K10" s="6">
        <v>306838</v>
      </c>
      <c r="L10" s="6"/>
      <c r="M10" s="6">
        <f>SUM(C10:K10)</f>
        <v>1033355</v>
      </c>
    </row>
    <row r="11" spans="1:13" ht="21" customHeight="1">
      <c r="A11" s="1" t="s">
        <v>51</v>
      </c>
      <c r="C11" s="135">
        <v>0</v>
      </c>
      <c r="D11" s="134"/>
      <c r="E11" s="135">
        <v>0</v>
      </c>
      <c r="F11" s="136"/>
      <c r="G11" s="135">
        <v>0</v>
      </c>
      <c r="H11" s="136"/>
      <c r="I11" s="135">
        <v>0</v>
      </c>
      <c r="J11" s="137"/>
      <c r="K11" s="135">
        <f>PL!K58</f>
        <v>18199</v>
      </c>
      <c r="L11" s="136"/>
      <c r="M11" s="135">
        <f>SUM(E11:K11)</f>
        <v>18199</v>
      </c>
    </row>
    <row r="12" spans="1:13" ht="21" customHeight="1">
      <c r="A12" s="1" t="s">
        <v>104</v>
      </c>
      <c r="C12" s="138">
        <v>0</v>
      </c>
      <c r="D12" s="134"/>
      <c r="E12" s="138">
        <v>0</v>
      </c>
      <c r="F12" s="136"/>
      <c r="G12" s="138">
        <v>0</v>
      </c>
      <c r="H12" s="136"/>
      <c r="I12" s="138">
        <v>0</v>
      </c>
      <c r="J12" s="137"/>
      <c r="K12" s="138">
        <v>0</v>
      </c>
      <c r="L12" s="136"/>
      <c r="M12" s="138">
        <v>0</v>
      </c>
    </row>
    <row r="13" spans="1:13" ht="21" customHeight="1">
      <c r="A13" s="1" t="s">
        <v>52</v>
      </c>
      <c r="C13" s="136">
        <f>SUM(C11:C12)</f>
        <v>0</v>
      </c>
      <c r="D13" s="134"/>
      <c r="E13" s="136">
        <f>SUM(E11:E12)</f>
        <v>0</v>
      </c>
      <c r="F13" s="136"/>
      <c r="G13" s="136">
        <f>SUM(G11:G12)</f>
        <v>0</v>
      </c>
      <c r="H13" s="136"/>
      <c r="I13" s="136">
        <f>SUM(I11:I12)</f>
        <v>0</v>
      </c>
      <c r="J13" s="137"/>
      <c r="K13" s="136">
        <f>SUM(K11:K12)</f>
        <v>18199</v>
      </c>
      <c r="L13" s="136"/>
      <c r="M13" s="136">
        <f>SUM(M11:M12)</f>
        <v>18199</v>
      </c>
    </row>
    <row r="14" spans="1:13" ht="21" customHeight="1">
      <c r="A14" s="105" t="s">
        <v>171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136">
        <v>-39861</v>
      </c>
      <c r="L14" s="6"/>
      <c r="M14" s="6">
        <f>SUM(C14:K14)</f>
        <v>-39861</v>
      </c>
    </row>
    <row r="15" spans="1:13" ht="21" customHeight="1" thickBot="1">
      <c r="A15" s="101" t="s">
        <v>209</v>
      </c>
      <c r="B15" s="101"/>
      <c r="C15" s="7">
        <f>SUM(C10:C14)-C13</f>
        <v>221449</v>
      </c>
      <c r="D15" s="6"/>
      <c r="E15" s="7">
        <f>SUM(E10:E14)-E13</f>
        <v>82318</v>
      </c>
      <c r="F15" s="6"/>
      <c r="G15" s="7">
        <f>SUM(G10:G14)-G13</f>
        <v>392750</v>
      </c>
      <c r="H15" s="6"/>
      <c r="I15" s="7">
        <f>SUM(I10:I14)-I13</f>
        <v>30000</v>
      </c>
      <c r="J15" s="3"/>
      <c r="K15" s="7">
        <f>SUM(K10:K14)-K13</f>
        <v>285176</v>
      </c>
      <c r="L15" s="6"/>
      <c r="M15" s="7">
        <f>SUM(M10:M14)-M13</f>
        <v>1011693</v>
      </c>
    </row>
    <row r="16" spans="1:13" ht="21" customHeight="1" thickTop="1">
      <c r="A16" s="101"/>
      <c r="B16" s="101"/>
      <c r="C16" s="136"/>
      <c r="D16" s="139"/>
      <c r="E16" s="136"/>
      <c r="F16" s="136"/>
      <c r="G16" s="136"/>
      <c r="H16" s="136"/>
      <c r="I16" s="136"/>
      <c r="J16" s="137"/>
      <c r="K16" s="136"/>
      <c r="L16" s="136"/>
      <c r="M16" s="136"/>
    </row>
    <row r="17" spans="1:13" ht="21" customHeight="1">
      <c r="A17" s="101" t="s">
        <v>167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3"/>
      <c r="K17" s="6">
        <v>185875</v>
      </c>
      <c r="L17" s="6"/>
      <c r="M17" s="6">
        <f>SUM(C17:K17)</f>
        <v>912392</v>
      </c>
    </row>
    <row r="18" spans="1:13" ht="21" customHeight="1">
      <c r="A18" s="1" t="s">
        <v>183</v>
      </c>
      <c r="C18" s="135">
        <v>0</v>
      </c>
      <c r="D18" s="134"/>
      <c r="E18" s="135">
        <v>0</v>
      </c>
      <c r="F18" s="136"/>
      <c r="G18" s="135">
        <v>0</v>
      </c>
      <c r="H18" s="136"/>
      <c r="I18" s="135">
        <v>0</v>
      </c>
      <c r="J18" s="3"/>
      <c r="K18" s="8">
        <f>PL!I58</f>
        <v>-56005</v>
      </c>
      <c r="L18" s="6"/>
      <c r="M18" s="8">
        <f>SUM(C18:K18)</f>
        <v>-56005</v>
      </c>
    </row>
    <row r="19" spans="1:13" ht="21" customHeight="1">
      <c r="A19" s="1" t="s">
        <v>104</v>
      </c>
      <c r="C19" s="138">
        <v>0</v>
      </c>
      <c r="D19" s="134"/>
      <c r="E19" s="138">
        <v>0</v>
      </c>
      <c r="F19" s="136"/>
      <c r="G19" s="138">
        <v>0</v>
      </c>
      <c r="H19" s="136"/>
      <c r="I19" s="138">
        <v>0</v>
      </c>
      <c r="J19" s="137"/>
      <c r="K19" s="138">
        <v>0</v>
      </c>
      <c r="L19" s="136"/>
      <c r="M19" s="138">
        <v>0</v>
      </c>
    </row>
    <row r="20" spans="1:13" ht="21" customHeight="1">
      <c r="A20" s="1" t="s">
        <v>52</v>
      </c>
      <c r="C20" s="136">
        <f>SUM(C18:C19)</f>
        <v>0</v>
      </c>
      <c r="D20" s="134"/>
      <c r="E20" s="136">
        <f>SUM(E18:E19)</f>
        <v>0</v>
      </c>
      <c r="F20" s="136"/>
      <c r="G20" s="136">
        <f>SUM(G18:G19)</f>
        <v>0</v>
      </c>
      <c r="H20" s="136"/>
      <c r="I20" s="136">
        <f>SUM(I18:I19)</f>
        <v>0</v>
      </c>
      <c r="J20" s="137"/>
      <c r="K20" s="136">
        <f>SUM(K18:K19)</f>
        <v>-56005</v>
      </c>
      <c r="L20" s="136"/>
      <c r="M20" s="136">
        <f>SUM(M18:M19)</f>
        <v>-56005</v>
      </c>
    </row>
    <row r="21" spans="1:13" ht="21" customHeight="1">
      <c r="A21" s="1" t="s">
        <v>190</v>
      </c>
      <c r="C21" s="6">
        <v>221449</v>
      </c>
      <c r="D21" s="6"/>
      <c r="E21" s="6">
        <v>44291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265740</v>
      </c>
    </row>
    <row r="22" spans="1:13" ht="21" customHeight="1">
      <c r="A22" s="1" t="s">
        <v>206</v>
      </c>
      <c r="C22" s="6">
        <v>0</v>
      </c>
      <c r="D22" s="6"/>
      <c r="E22" s="6">
        <v>392646</v>
      </c>
      <c r="F22" s="6"/>
      <c r="G22" s="6">
        <v>-392646</v>
      </c>
      <c r="H22" s="6"/>
      <c r="I22" s="6">
        <v>0</v>
      </c>
      <c r="J22" s="6"/>
      <c r="K22" s="6">
        <v>0</v>
      </c>
      <c r="L22" s="6"/>
      <c r="M22" s="6">
        <f>SUM(C22:K22)</f>
        <v>0</v>
      </c>
    </row>
    <row r="23" spans="1:13" ht="21" customHeight="1">
      <c r="A23" s="1" t="s">
        <v>182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1" customHeight="1">
      <c r="A24" s="1" t="s">
        <v>191</v>
      </c>
      <c r="C24" s="6">
        <v>33</v>
      </c>
      <c r="D24" s="6"/>
      <c r="E24" s="6">
        <v>154</v>
      </c>
      <c r="F24" s="6"/>
      <c r="G24" s="6">
        <v>-104</v>
      </c>
      <c r="H24" s="6"/>
      <c r="I24" s="6">
        <v>0</v>
      </c>
      <c r="J24" s="3"/>
      <c r="K24" s="6">
        <v>0</v>
      </c>
      <c r="L24" s="6"/>
      <c r="M24" s="6">
        <f>SUM(C24:K24)</f>
        <v>83</v>
      </c>
    </row>
    <row r="25" spans="1:13" ht="21" customHeight="1" thickBot="1">
      <c r="A25" s="101" t="s">
        <v>210</v>
      </c>
      <c r="C25" s="7">
        <f>SUM(C17:C24)-C20</f>
        <v>442931</v>
      </c>
      <c r="D25" s="6"/>
      <c r="E25" s="7">
        <f>SUM(E17:E24)-E20</f>
        <v>519409</v>
      </c>
      <c r="F25" s="6"/>
      <c r="G25" s="7">
        <f>SUM(G17:G24)-G20</f>
        <v>0</v>
      </c>
      <c r="H25" s="6"/>
      <c r="I25" s="7">
        <f>SUM(I17:I24)-I20</f>
        <v>30000</v>
      </c>
      <c r="J25" s="3"/>
      <c r="K25" s="7">
        <f>SUM(K17:K24)-K20</f>
        <v>129870</v>
      </c>
      <c r="L25" s="6"/>
      <c r="M25" s="7">
        <f>SUM(M17:M24)-M20</f>
        <v>1122210</v>
      </c>
    </row>
    <row r="26" spans="3:13" ht="9.75" customHeight="1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21" customHeight="1">
      <c r="A27" s="1" t="s">
        <v>4</v>
      </c>
    </row>
  </sheetData>
  <sheetProtection/>
  <mergeCells count="2">
    <mergeCell ref="C6:M6"/>
    <mergeCell ref="I7:K7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="85" zoomScaleNormal="70" zoomScaleSheetLayoutView="85" zoomScalePageLayoutView="0" workbookViewId="0" topLeftCell="A1">
      <selection activeCell="E62" sqref="E62"/>
    </sheetView>
  </sheetViews>
  <sheetFormatPr defaultColWidth="9.28125" defaultRowHeight="20.25" customHeight="1"/>
  <cols>
    <col min="1" max="1" width="33.57421875" style="14" customWidth="1"/>
    <col min="2" max="2" width="12.57421875" style="14" customWidth="1"/>
    <col min="3" max="3" width="7.28125" style="14" customWidth="1"/>
    <col min="4" max="4" width="0.71875" style="14" customWidth="1"/>
    <col min="5" max="5" width="14.421875" style="14" customWidth="1"/>
    <col min="6" max="6" width="0.71875" style="14" customWidth="1"/>
    <col min="7" max="7" width="14.421875" style="14" customWidth="1"/>
    <col min="8" max="8" width="0.71875" style="14" customWidth="1"/>
    <col min="9" max="9" width="13.421875" style="14" customWidth="1"/>
    <col min="10" max="10" width="0.71875" style="14" customWidth="1"/>
    <col min="11" max="11" width="13.421875" style="14" customWidth="1"/>
    <col min="12" max="16384" width="9.28125" style="14" customWidth="1"/>
  </cols>
  <sheetData>
    <row r="1" spans="1:11" ht="20.25" customHeight="1">
      <c r="A1" s="63"/>
      <c r="B1" s="34"/>
      <c r="C1" s="38"/>
      <c r="D1" s="62"/>
      <c r="E1" s="64"/>
      <c r="G1" s="64"/>
      <c r="K1" s="64" t="s">
        <v>50</v>
      </c>
    </row>
    <row r="2" spans="1:7" ht="20.25" customHeight="1">
      <c r="A2" s="10" t="s">
        <v>133</v>
      </c>
      <c r="B2" s="11"/>
      <c r="C2" s="12"/>
      <c r="D2" s="13"/>
      <c r="E2" s="12"/>
      <c r="G2" s="12"/>
    </row>
    <row r="3" spans="1:7" ht="20.25" customHeight="1">
      <c r="A3" s="69" t="s">
        <v>137</v>
      </c>
      <c r="B3" s="36"/>
      <c r="C3" s="74"/>
      <c r="D3" s="75"/>
      <c r="E3" s="74"/>
      <c r="G3" s="74"/>
    </row>
    <row r="4" spans="1:7" ht="20.25" customHeight="1">
      <c r="A4" s="65" t="s">
        <v>212</v>
      </c>
      <c r="C4" s="13"/>
      <c r="D4" s="13"/>
      <c r="E4" s="13"/>
      <c r="G4" s="13"/>
    </row>
    <row r="5" spans="4:11" ht="20.25" customHeight="1">
      <c r="D5" s="27"/>
      <c r="E5" s="18"/>
      <c r="G5" s="18"/>
      <c r="K5" s="66" t="s">
        <v>49</v>
      </c>
    </row>
    <row r="6" spans="4:11" ht="20.25" customHeight="1">
      <c r="D6" s="27"/>
      <c r="E6" s="160" t="s">
        <v>95</v>
      </c>
      <c r="F6" s="160"/>
      <c r="G6" s="160"/>
      <c r="I6" s="159" t="s">
        <v>96</v>
      </c>
      <c r="J6" s="159"/>
      <c r="K6" s="159"/>
    </row>
    <row r="7" spans="3:11" ht="20.25" customHeight="1">
      <c r="C7" s="158" t="s">
        <v>5</v>
      </c>
      <c r="D7" s="27"/>
      <c r="E7" s="21">
        <v>2022</v>
      </c>
      <c r="F7" s="24"/>
      <c r="G7" s="21">
        <v>2021</v>
      </c>
      <c r="I7" s="21">
        <v>2022</v>
      </c>
      <c r="J7" s="24"/>
      <c r="K7" s="21">
        <v>2021</v>
      </c>
    </row>
    <row r="8" spans="1:7" ht="20.25" customHeight="1">
      <c r="A8" s="10" t="s">
        <v>90</v>
      </c>
      <c r="C8" s="19"/>
      <c r="D8" s="27"/>
      <c r="E8" s="26"/>
      <c r="G8" s="26"/>
    </row>
    <row r="9" spans="1:11" ht="20.25" customHeight="1">
      <c r="A9" s="36" t="s">
        <v>177</v>
      </c>
      <c r="B9" s="76"/>
      <c r="C9" s="36"/>
      <c r="D9" s="36"/>
      <c r="E9" s="46">
        <f>PL!E56</f>
        <v>-68758</v>
      </c>
      <c r="G9" s="46">
        <f>PL!G56</f>
        <v>4397</v>
      </c>
      <c r="I9" s="46">
        <f>PL!I56</f>
        <v>-65390</v>
      </c>
      <c r="J9" s="46"/>
      <c r="K9" s="46">
        <f>PL!K56</f>
        <v>16655</v>
      </c>
    </row>
    <row r="10" spans="1:11" ht="20.25" customHeight="1">
      <c r="A10" s="36" t="s">
        <v>97</v>
      </c>
      <c r="B10" s="76"/>
      <c r="C10" s="36"/>
      <c r="D10" s="36"/>
      <c r="E10" s="48"/>
      <c r="G10" s="48"/>
      <c r="I10" s="48"/>
      <c r="J10" s="46"/>
      <c r="K10" s="48"/>
    </row>
    <row r="11" spans="1:10" ht="20.25" customHeight="1">
      <c r="A11" s="36" t="s">
        <v>98</v>
      </c>
      <c r="B11" s="76"/>
      <c r="C11" s="36"/>
      <c r="D11" s="36"/>
      <c r="J11" s="46"/>
    </row>
    <row r="12" spans="1:11" ht="20.25" customHeight="1">
      <c r="A12" s="36" t="s">
        <v>71</v>
      </c>
      <c r="B12" s="36"/>
      <c r="C12" s="105"/>
      <c r="D12" s="105"/>
      <c r="E12" s="82">
        <v>8140</v>
      </c>
      <c r="F12" s="145"/>
      <c r="G12" s="82">
        <v>8781</v>
      </c>
      <c r="H12" s="145"/>
      <c r="I12" s="120">
        <v>6416</v>
      </c>
      <c r="J12" s="145"/>
      <c r="K12" s="120">
        <v>7793</v>
      </c>
    </row>
    <row r="13" spans="1:11" ht="20.25" customHeight="1">
      <c r="A13" s="76" t="s">
        <v>165</v>
      </c>
      <c r="B13" s="76"/>
      <c r="C13" s="107">
        <v>9</v>
      </c>
      <c r="D13" s="105"/>
      <c r="E13" s="82">
        <v>82130</v>
      </c>
      <c r="F13" s="145"/>
      <c r="G13" s="82">
        <v>96188</v>
      </c>
      <c r="H13" s="145"/>
      <c r="I13" s="120">
        <v>75943</v>
      </c>
      <c r="J13" s="145"/>
      <c r="K13" s="120">
        <v>95120</v>
      </c>
    </row>
    <row r="14" spans="1:11" ht="20.25" customHeight="1">
      <c r="A14" s="110" t="s">
        <v>154</v>
      </c>
      <c r="B14" s="76"/>
      <c r="C14" s="91">
        <v>10</v>
      </c>
      <c r="D14" s="105"/>
      <c r="E14" s="82">
        <v>-244</v>
      </c>
      <c r="F14" s="145"/>
      <c r="G14" s="82">
        <v>-109</v>
      </c>
      <c r="H14" s="145"/>
      <c r="I14" s="120">
        <v>-244</v>
      </c>
      <c r="J14" s="145"/>
      <c r="K14" s="120">
        <v>-109</v>
      </c>
    </row>
    <row r="15" spans="1:11" ht="20.25" customHeight="1">
      <c r="A15" s="36" t="s">
        <v>140</v>
      </c>
      <c r="B15" s="76"/>
      <c r="C15" s="91">
        <v>10</v>
      </c>
      <c r="D15" s="105"/>
      <c r="E15" s="82">
        <v>-40</v>
      </c>
      <c r="F15" s="145"/>
      <c r="G15" s="82">
        <v>-5</v>
      </c>
      <c r="H15" s="145"/>
      <c r="I15" s="155">
        <v>-40</v>
      </c>
      <c r="J15" s="145"/>
      <c r="K15" s="120">
        <v>-5</v>
      </c>
    </row>
    <row r="16" spans="1:11" ht="20.25" customHeight="1">
      <c r="A16" s="36" t="s">
        <v>186</v>
      </c>
      <c r="B16" s="76"/>
      <c r="C16" s="91"/>
      <c r="D16" s="105"/>
      <c r="E16" s="82">
        <v>0</v>
      </c>
      <c r="F16" s="145"/>
      <c r="G16" s="82">
        <v>-1</v>
      </c>
      <c r="H16" s="145"/>
      <c r="I16" s="155">
        <v>0</v>
      </c>
      <c r="J16" s="145"/>
      <c r="K16" s="120">
        <v>-1</v>
      </c>
    </row>
    <row r="17" spans="1:11" ht="20.25" customHeight="1">
      <c r="A17" s="76" t="s">
        <v>72</v>
      </c>
      <c r="B17" s="36"/>
      <c r="C17" s="91"/>
      <c r="E17" s="82"/>
      <c r="F17" s="82"/>
      <c r="G17" s="48"/>
      <c r="H17" s="145"/>
      <c r="I17" s="83"/>
      <c r="J17" s="145"/>
      <c r="K17" s="48"/>
    </row>
    <row r="18" spans="1:11" ht="20.25" customHeight="1">
      <c r="A18" s="76" t="s">
        <v>89</v>
      </c>
      <c r="B18" s="76"/>
      <c r="C18" s="91"/>
      <c r="D18" s="105"/>
      <c r="E18" s="82">
        <v>-10340</v>
      </c>
      <c r="F18" s="145"/>
      <c r="G18" s="82">
        <v>-15460</v>
      </c>
      <c r="H18" s="145"/>
      <c r="I18" s="155">
        <v>-10340</v>
      </c>
      <c r="J18" s="145"/>
      <c r="K18" s="120">
        <v>-15460</v>
      </c>
    </row>
    <row r="19" spans="1:11" ht="20.25" customHeight="1">
      <c r="A19" s="36" t="s">
        <v>144</v>
      </c>
      <c r="B19" s="76"/>
      <c r="C19" s="105"/>
      <c r="D19" s="105"/>
      <c r="E19" s="82">
        <v>-194</v>
      </c>
      <c r="F19" s="145"/>
      <c r="G19" s="82">
        <v>-268</v>
      </c>
      <c r="H19" s="145"/>
      <c r="I19" s="119">
        <v>-189</v>
      </c>
      <c r="J19" s="145"/>
      <c r="K19" s="111">
        <v>-261</v>
      </c>
    </row>
    <row r="20" spans="1:11" ht="20.25" customHeight="1">
      <c r="A20" s="112" t="s">
        <v>64</v>
      </c>
      <c r="B20" s="76"/>
      <c r="C20" s="105"/>
      <c r="D20" s="105"/>
      <c r="E20" s="82">
        <v>-2015</v>
      </c>
      <c r="F20" s="145"/>
      <c r="G20" s="82">
        <v>1212</v>
      </c>
      <c r="H20" s="145"/>
      <c r="I20" s="119">
        <v>-2118</v>
      </c>
      <c r="J20" s="145"/>
      <c r="K20" s="111">
        <v>1124</v>
      </c>
    </row>
    <row r="21" spans="1:11" ht="20.25" customHeight="1">
      <c r="A21" s="147" t="s">
        <v>194</v>
      </c>
      <c r="B21" s="76"/>
      <c r="C21" s="105"/>
      <c r="D21" s="105"/>
      <c r="E21" s="82">
        <v>0</v>
      </c>
      <c r="F21" s="145"/>
      <c r="G21" s="82">
        <v>0</v>
      </c>
      <c r="H21" s="145"/>
      <c r="I21" s="119">
        <v>-10000</v>
      </c>
      <c r="J21" s="145"/>
      <c r="K21" s="111">
        <v>-30000</v>
      </c>
    </row>
    <row r="22" spans="1:11" ht="20.25" customHeight="1">
      <c r="A22" s="76" t="s">
        <v>75</v>
      </c>
      <c r="B22" s="76"/>
      <c r="C22" s="105"/>
      <c r="D22" s="105"/>
      <c r="E22" s="81">
        <v>37346</v>
      </c>
      <c r="F22" s="145"/>
      <c r="G22" s="81">
        <v>66030</v>
      </c>
      <c r="H22" s="145"/>
      <c r="I22" s="156">
        <v>37337</v>
      </c>
      <c r="J22" s="145"/>
      <c r="K22" s="118">
        <v>66442</v>
      </c>
    </row>
    <row r="23" spans="1:7" ht="20.25" customHeight="1">
      <c r="A23" s="36" t="s">
        <v>68</v>
      </c>
      <c r="B23" s="76"/>
      <c r="C23" s="36"/>
      <c r="D23" s="36"/>
      <c r="G23" s="1"/>
    </row>
    <row r="24" spans="1:11" ht="20.25" customHeight="1">
      <c r="A24" s="36" t="s">
        <v>36</v>
      </c>
      <c r="B24" s="76"/>
      <c r="C24" s="36"/>
      <c r="D24" s="36"/>
      <c r="E24" s="46">
        <f>SUM(E9:E22)</f>
        <v>46025</v>
      </c>
      <c r="G24" s="46">
        <f>SUM(G9:G22)</f>
        <v>160765</v>
      </c>
      <c r="I24" s="46">
        <f>SUM(I9:I22)</f>
        <v>31375</v>
      </c>
      <c r="J24" s="46"/>
      <c r="K24" s="46">
        <f>SUM(K9:K22)</f>
        <v>141298</v>
      </c>
    </row>
    <row r="25" spans="1:11" ht="20.25" customHeight="1">
      <c r="A25" s="36" t="s">
        <v>37</v>
      </c>
      <c r="B25" s="76"/>
      <c r="C25" s="36"/>
      <c r="D25" s="36"/>
      <c r="E25" s="77"/>
      <c r="G25" s="88"/>
      <c r="I25" s="77"/>
      <c r="J25" s="77"/>
      <c r="K25" s="77"/>
    </row>
    <row r="26" spans="1:11" ht="20.25" customHeight="1">
      <c r="A26" s="36" t="s">
        <v>38</v>
      </c>
      <c r="B26" s="76"/>
      <c r="C26" s="36"/>
      <c r="D26" s="36"/>
      <c r="E26" s="48">
        <v>1313</v>
      </c>
      <c r="F26" s="145"/>
      <c r="G26" s="120">
        <v>2541</v>
      </c>
      <c r="H26" s="145"/>
      <c r="I26" s="120">
        <v>326</v>
      </c>
      <c r="J26" s="145"/>
      <c r="K26" s="120">
        <v>-2776</v>
      </c>
    </row>
    <row r="27" spans="1:11" ht="20.25" customHeight="1">
      <c r="A27" s="36" t="s">
        <v>158</v>
      </c>
      <c r="B27" s="76"/>
      <c r="C27" s="36"/>
      <c r="D27" s="36"/>
      <c r="E27" s="48">
        <v>-11144</v>
      </c>
      <c r="F27" s="145"/>
      <c r="G27" s="120">
        <v>-23223</v>
      </c>
      <c r="H27" s="145"/>
      <c r="I27" s="155">
        <v>0</v>
      </c>
      <c r="J27" s="145"/>
      <c r="K27" s="120">
        <v>0</v>
      </c>
    </row>
    <row r="28" spans="1:11" ht="20.25" customHeight="1">
      <c r="A28" s="36" t="s">
        <v>45</v>
      </c>
      <c r="B28" s="36"/>
      <c r="C28" s="36"/>
      <c r="D28" s="36"/>
      <c r="E28" s="48">
        <v>133419</v>
      </c>
      <c r="F28" s="145"/>
      <c r="G28" s="120">
        <v>76383</v>
      </c>
      <c r="H28" s="145"/>
      <c r="I28" s="120">
        <v>133419</v>
      </c>
      <c r="J28" s="145"/>
      <c r="K28" s="120">
        <v>76383</v>
      </c>
    </row>
    <row r="29" spans="1:11" ht="20.25" customHeight="1">
      <c r="A29" s="36" t="s">
        <v>39</v>
      </c>
      <c r="B29" s="76"/>
      <c r="C29" s="36"/>
      <c r="D29" s="36"/>
      <c r="E29" s="48">
        <v>317274</v>
      </c>
      <c r="F29" s="145"/>
      <c r="G29" s="120">
        <v>186674</v>
      </c>
      <c r="H29" s="145"/>
      <c r="I29" s="120">
        <v>317274</v>
      </c>
      <c r="J29" s="145"/>
      <c r="K29" s="120">
        <v>186674</v>
      </c>
    </row>
    <row r="30" spans="1:11" ht="20.25" customHeight="1">
      <c r="A30" s="36" t="s">
        <v>74</v>
      </c>
      <c r="B30" s="76"/>
      <c r="C30" s="36"/>
      <c r="D30" s="36"/>
      <c r="E30" s="148">
        <v>31410</v>
      </c>
      <c r="F30" s="145"/>
      <c r="G30" s="148">
        <v>6277</v>
      </c>
      <c r="H30" s="145"/>
      <c r="I30" s="148">
        <v>31410</v>
      </c>
      <c r="J30" s="145"/>
      <c r="K30" s="148">
        <v>6277</v>
      </c>
    </row>
    <row r="31" spans="1:11" ht="20.25" customHeight="1">
      <c r="A31" s="36" t="s">
        <v>73</v>
      </c>
      <c r="B31" s="76"/>
      <c r="C31" s="36"/>
      <c r="D31" s="36"/>
      <c r="E31" s="48">
        <v>27101</v>
      </c>
      <c r="F31" s="145"/>
      <c r="G31" s="120">
        <v>40091</v>
      </c>
      <c r="H31" s="145"/>
      <c r="I31" s="120">
        <v>27101</v>
      </c>
      <c r="J31" s="145"/>
      <c r="K31" s="120">
        <v>40091</v>
      </c>
    </row>
    <row r="32" spans="1:11" ht="20.25" customHeight="1">
      <c r="A32" s="36" t="s">
        <v>201</v>
      </c>
      <c r="B32" s="76"/>
      <c r="C32" s="36"/>
      <c r="D32" s="36"/>
      <c r="E32" s="120">
        <v>-2830</v>
      </c>
      <c r="F32" s="145"/>
      <c r="G32" s="120">
        <v>0</v>
      </c>
      <c r="H32" s="145"/>
      <c r="I32" s="120">
        <v>-2830</v>
      </c>
      <c r="J32" s="145"/>
      <c r="K32" s="120">
        <v>0</v>
      </c>
    </row>
    <row r="33" spans="1:11" ht="20.25" customHeight="1">
      <c r="A33" s="36" t="s">
        <v>40</v>
      </c>
      <c r="B33" s="76"/>
      <c r="C33" s="36"/>
      <c r="D33" s="36"/>
      <c r="E33" s="120">
        <v>-2559</v>
      </c>
      <c r="F33" s="145"/>
      <c r="G33" s="120">
        <v>-1571</v>
      </c>
      <c r="H33" s="145"/>
      <c r="I33" s="120">
        <v>-949</v>
      </c>
      <c r="J33" s="145"/>
      <c r="K33" s="120">
        <v>-243</v>
      </c>
    </row>
    <row r="34" spans="1:11" ht="20.25" customHeight="1">
      <c r="A34" s="36" t="s">
        <v>106</v>
      </c>
      <c r="B34" s="76"/>
      <c r="C34" s="36"/>
      <c r="D34" s="36"/>
      <c r="E34" s="120"/>
      <c r="F34" s="145"/>
      <c r="G34" s="149"/>
      <c r="H34" s="145"/>
      <c r="I34" s="149"/>
      <c r="J34" s="145"/>
      <c r="K34" s="149"/>
    </row>
    <row r="35" spans="1:11" ht="20.25" customHeight="1">
      <c r="A35" s="36" t="s">
        <v>41</v>
      </c>
      <c r="B35" s="76"/>
      <c r="C35" s="36"/>
      <c r="D35" s="36"/>
      <c r="E35" s="120">
        <v>-3726</v>
      </c>
      <c r="F35" s="145"/>
      <c r="G35" s="120">
        <v>6995</v>
      </c>
      <c r="H35" s="145"/>
      <c r="I35" s="120">
        <v>-112</v>
      </c>
      <c r="J35" s="145"/>
      <c r="K35" s="120">
        <v>44</v>
      </c>
    </row>
    <row r="36" spans="1:11" ht="20.25" customHeight="1">
      <c r="A36" s="22" t="s">
        <v>141</v>
      </c>
      <c r="B36" s="98"/>
      <c r="C36" s="22"/>
      <c r="D36" s="22"/>
      <c r="E36" s="120">
        <v>5279</v>
      </c>
      <c r="F36" s="145"/>
      <c r="G36" s="111">
        <v>25863</v>
      </c>
      <c r="H36" s="145"/>
      <c r="I36" s="111">
        <v>5327</v>
      </c>
      <c r="J36" s="145"/>
      <c r="K36" s="120">
        <v>26027</v>
      </c>
    </row>
    <row r="37" spans="1:11" ht="20.25" customHeight="1">
      <c r="A37" s="22" t="s">
        <v>42</v>
      </c>
      <c r="B37" s="98"/>
      <c r="C37" s="22"/>
      <c r="D37" s="22"/>
      <c r="E37" s="120">
        <v>-6279</v>
      </c>
      <c r="F37" s="145"/>
      <c r="G37" s="111">
        <v>-5130</v>
      </c>
      <c r="H37" s="145"/>
      <c r="I37" s="111">
        <v>-5889</v>
      </c>
      <c r="J37" s="145"/>
      <c r="K37" s="111">
        <v>-5692</v>
      </c>
    </row>
    <row r="38" spans="1:11" ht="20.25" customHeight="1">
      <c r="A38" s="22" t="s">
        <v>162</v>
      </c>
      <c r="B38" s="98"/>
      <c r="C38" s="22"/>
      <c r="D38" s="22"/>
      <c r="E38" s="68">
        <v>-298</v>
      </c>
      <c r="F38" s="145"/>
      <c r="G38" s="118">
        <v>-12113</v>
      </c>
      <c r="H38" s="145"/>
      <c r="I38" s="118">
        <v>-298</v>
      </c>
      <c r="J38" s="145"/>
      <c r="K38" s="118">
        <v>-12113</v>
      </c>
    </row>
    <row r="39" spans="1:11" ht="20.25" customHeight="1">
      <c r="A39" s="36" t="s">
        <v>90</v>
      </c>
      <c r="B39" s="76"/>
      <c r="C39" s="36"/>
      <c r="D39" s="36"/>
      <c r="E39" s="46">
        <f>SUM(E26:E38)+E24</f>
        <v>534985</v>
      </c>
      <c r="G39" s="46">
        <f>SUM(G26:G38)+G24</f>
        <v>463552</v>
      </c>
      <c r="I39" s="46">
        <f>SUM(I26:I38)+I24</f>
        <v>536154</v>
      </c>
      <c r="J39" s="46"/>
      <c r="K39" s="46">
        <f>SUM(K26:K38)+K24</f>
        <v>455970</v>
      </c>
    </row>
    <row r="40" spans="1:11" ht="20.25" customHeight="1">
      <c r="A40" s="36" t="s">
        <v>145</v>
      </c>
      <c r="B40" s="76"/>
      <c r="C40" s="36"/>
      <c r="D40" s="36"/>
      <c r="E40" s="82">
        <v>194</v>
      </c>
      <c r="F40" s="145"/>
      <c r="G40" s="82">
        <v>268</v>
      </c>
      <c r="H40" s="145"/>
      <c r="I40" s="111">
        <v>189</v>
      </c>
      <c r="J40" s="145"/>
      <c r="K40" s="111">
        <v>261</v>
      </c>
    </row>
    <row r="41" spans="1:11" ht="20.25" customHeight="1">
      <c r="A41" s="146" t="s">
        <v>195</v>
      </c>
      <c r="B41" s="76"/>
      <c r="C41" s="36"/>
      <c r="D41" s="36"/>
      <c r="E41" s="82">
        <v>0</v>
      </c>
      <c r="F41" s="145"/>
      <c r="G41" s="82">
        <v>-6462</v>
      </c>
      <c r="H41" s="145"/>
      <c r="I41" s="111">
        <v>0</v>
      </c>
      <c r="J41" s="145"/>
      <c r="K41" s="111">
        <v>-6462</v>
      </c>
    </row>
    <row r="42" spans="1:11" ht="20.25" customHeight="1">
      <c r="A42" s="36" t="s">
        <v>146</v>
      </c>
      <c r="B42" s="76"/>
      <c r="C42" s="36"/>
      <c r="D42" s="36"/>
      <c r="E42" s="46">
        <v>-34347</v>
      </c>
      <c r="F42" s="145"/>
      <c r="G42" s="111">
        <v>-64091</v>
      </c>
      <c r="H42" s="145"/>
      <c r="I42" s="111">
        <v>-34409</v>
      </c>
      <c r="J42" s="145"/>
      <c r="K42" s="111">
        <v>-64587</v>
      </c>
    </row>
    <row r="43" spans="1:11" ht="20.25" customHeight="1">
      <c r="A43" s="36" t="s">
        <v>147</v>
      </c>
      <c r="B43" s="78"/>
      <c r="C43" s="36"/>
      <c r="D43" s="36"/>
      <c r="E43" s="46">
        <v>-15721</v>
      </c>
      <c r="F43" s="145"/>
      <c r="G43" s="111">
        <v>-32731</v>
      </c>
      <c r="H43" s="145"/>
      <c r="I43" s="111">
        <v>-11514</v>
      </c>
      <c r="J43" s="145"/>
      <c r="K43" s="111">
        <v>-25948</v>
      </c>
    </row>
    <row r="44" spans="1:11" ht="20.25" customHeight="1">
      <c r="A44" s="69" t="s">
        <v>205</v>
      </c>
      <c r="B44" s="78"/>
      <c r="C44" s="47"/>
      <c r="D44" s="47"/>
      <c r="E44" s="50">
        <f>SUM(E39:E43)</f>
        <v>485111</v>
      </c>
      <c r="G44" s="50">
        <f>SUM(G39:G43)</f>
        <v>360536</v>
      </c>
      <c r="I44" s="50">
        <f>SUM(I39:I43)</f>
        <v>490420</v>
      </c>
      <c r="J44" s="46"/>
      <c r="K44" s="50">
        <f>SUM(K39:K43)</f>
        <v>359234</v>
      </c>
    </row>
    <row r="45" spans="1:4" ht="20.25" customHeight="1">
      <c r="A45" s="69"/>
      <c r="B45" s="78"/>
      <c r="C45" s="47"/>
      <c r="D45" s="47"/>
    </row>
    <row r="46" spans="1:7" ht="20.25" customHeight="1">
      <c r="A46" s="14" t="s">
        <v>4</v>
      </c>
      <c r="B46" s="36"/>
      <c r="C46" s="53"/>
      <c r="D46" s="72"/>
      <c r="E46" s="53"/>
      <c r="G46" s="53"/>
    </row>
    <row r="47" spans="1:11" ht="20.25" customHeight="1">
      <c r="A47" s="63"/>
      <c r="B47" s="34"/>
      <c r="C47" s="38"/>
      <c r="D47" s="62"/>
      <c r="E47" s="64"/>
      <c r="G47" s="64"/>
      <c r="K47" s="64" t="s">
        <v>50</v>
      </c>
    </row>
    <row r="48" spans="1:7" ht="20.25" customHeight="1">
      <c r="A48" s="10" t="s">
        <v>133</v>
      </c>
      <c r="B48" s="11"/>
      <c r="C48" s="12"/>
      <c r="D48" s="13"/>
      <c r="E48" s="12"/>
      <c r="G48" s="12"/>
    </row>
    <row r="49" spans="1:7" ht="20.25" customHeight="1">
      <c r="A49" s="69" t="s">
        <v>138</v>
      </c>
      <c r="B49" s="36"/>
      <c r="C49" s="74"/>
      <c r="D49" s="75"/>
      <c r="E49" s="74"/>
      <c r="G49" s="74"/>
    </row>
    <row r="50" spans="1:7" ht="20.25" customHeight="1">
      <c r="A50" s="65" t="s">
        <v>212</v>
      </c>
      <c r="C50" s="13"/>
      <c r="D50" s="13"/>
      <c r="E50" s="13"/>
      <c r="G50" s="13"/>
    </row>
    <row r="51" spans="4:11" ht="20.25" customHeight="1">
      <c r="D51" s="27"/>
      <c r="E51" s="18"/>
      <c r="G51" s="18"/>
      <c r="K51" s="66" t="s">
        <v>49</v>
      </c>
    </row>
    <row r="52" spans="4:11" ht="20.25" customHeight="1">
      <c r="D52" s="27"/>
      <c r="E52" s="160" t="s">
        <v>111</v>
      </c>
      <c r="F52" s="160"/>
      <c r="G52" s="160"/>
      <c r="I52" s="159" t="s">
        <v>96</v>
      </c>
      <c r="J52" s="159"/>
      <c r="K52" s="159"/>
    </row>
    <row r="53" spans="3:11" ht="20.25" customHeight="1">
      <c r="C53" s="158" t="s">
        <v>5</v>
      </c>
      <c r="D53" s="27"/>
      <c r="E53" s="21">
        <v>2022</v>
      </c>
      <c r="F53" s="24"/>
      <c r="G53" s="21">
        <v>2021</v>
      </c>
      <c r="I53" s="21">
        <v>2022</v>
      </c>
      <c r="J53" s="24"/>
      <c r="K53" s="21">
        <v>2021</v>
      </c>
    </row>
    <row r="54" spans="1:11" ht="20.25" customHeight="1">
      <c r="A54" s="69" t="s">
        <v>188</v>
      </c>
      <c r="B54" s="78"/>
      <c r="C54" s="36"/>
      <c r="D54" s="36"/>
      <c r="E54" s="49"/>
      <c r="G54" s="49"/>
      <c r="I54" s="49"/>
      <c r="J54" s="47"/>
      <c r="K54" s="49"/>
    </row>
    <row r="55" spans="1:11" ht="20.25" customHeight="1">
      <c r="A55" s="36" t="s">
        <v>81</v>
      </c>
      <c r="B55" s="76"/>
      <c r="C55" s="91" t="s">
        <v>159</v>
      </c>
      <c r="D55" s="105"/>
      <c r="E55" s="77">
        <v>-460000</v>
      </c>
      <c r="F55" s="145"/>
      <c r="G55" s="157">
        <v>-670000</v>
      </c>
      <c r="H55" s="145"/>
      <c r="I55" s="157">
        <v>-460000</v>
      </c>
      <c r="J55" s="145"/>
      <c r="K55" s="157">
        <v>-670000</v>
      </c>
    </row>
    <row r="56" spans="1:11" ht="20.25" customHeight="1">
      <c r="A56" s="36" t="s">
        <v>107</v>
      </c>
      <c r="B56" s="76"/>
      <c r="C56" s="91" t="s">
        <v>159</v>
      </c>
      <c r="D56" s="105"/>
      <c r="E56" s="77">
        <v>200000</v>
      </c>
      <c r="F56" s="145"/>
      <c r="G56" s="157">
        <v>400005</v>
      </c>
      <c r="H56" s="145"/>
      <c r="I56" s="157">
        <v>200000</v>
      </c>
      <c r="J56" s="145"/>
      <c r="K56" s="157">
        <v>400005</v>
      </c>
    </row>
    <row r="57" spans="1:11" ht="20.25" customHeight="1">
      <c r="A57" s="36" t="s">
        <v>216</v>
      </c>
      <c r="B57" s="76"/>
      <c r="C57" s="102"/>
      <c r="D57" s="105"/>
      <c r="E57" s="48">
        <v>-40325</v>
      </c>
      <c r="F57" s="145"/>
      <c r="G57" s="120">
        <v>-14047</v>
      </c>
      <c r="H57" s="145"/>
      <c r="I57" s="120">
        <v>-40325</v>
      </c>
      <c r="J57" s="145"/>
      <c r="K57" s="120">
        <v>-14047</v>
      </c>
    </row>
    <row r="58" spans="1:11" ht="20.25" customHeight="1">
      <c r="A58" s="146" t="s">
        <v>198</v>
      </c>
      <c r="B58" s="76"/>
      <c r="C58" s="102"/>
      <c r="D58" s="105"/>
      <c r="E58" s="48">
        <v>0</v>
      </c>
      <c r="F58" s="145"/>
      <c r="G58" s="120">
        <v>0</v>
      </c>
      <c r="H58" s="145"/>
      <c r="I58" s="120">
        <v>10000</v>
      </c>
      <c r="J58" s="145"/>
      <c r="K58" s="120">
        <v>30000</v>
      </c>
    </row>
    <row r="59" spans="1:11" ht="20.25" customHeight="1">
      <c r="A59" s="76" t="s">
        <v>63</v>
      </c>
      <c r="B59" s="76"/>
      <c r="C59" s="102"/>
      <c r="D59" s="105"/>
      <c r="E59" s="48">
        <v>-8</v>
      </c>
      <c r="F59" s="145"/>
      <c r="G59" s="120">
        <v>-154</v>
      </c>
      <c r="H59" s="145"/>
      <c r="I59" s="120">
        <v>0</v>
      </c>
      <c r="J59" s="145"/>
      <c r="K59" s="120">
        <v>-85</v>
      </c>
    </row>
    <row r="60" spans="1:11" ht="20.25" customHeight="1">
      <c r="A60" s="76" t="s">
        <v>65</v>
      </c>
      <c r="B60" s="76"/>
      <c r="C60" s="102"/>
      <c r="D60" s="105"/>
      <c r="E60" s="48">
        <v>0</v>
      </c>
      <c r="F60" s="145"/>
      <c r="G60" s="120">
        <v>2</v>
      </c>
      <c r="H60" s="145"/>
      <c r="I60" s="120">
        <v>0</v>
      </c>
      <c r="J60" s="145"/>
      <c r="K60" s="120">
        <v>2</v>
      </c>
    </row>
    <row r="61" spans="1:11" ht="20.25" customHeight="1">
      <c r="A61" s="142" t="s">
        <v>196</v>
      </c>
      <c r="B61" s="76"/>
      <c r="C61" s="102"/>
      <c r="D61" s="105"/>
      <c r="E61" s="48">
        <v>-3905</v>
      </c>
      <c r="F61" s="145"/>
      <c r="G61" s="120">
        <v>-9141</v>
      </c>
      <c r="H61" s="145"/>
      <c r="I61" s="120">
        <v>-2542</v>
      </c>
      <c r="J61" s="145"/>
      <c r="K61" s="120">
        <v>-9063</v>
      </c>
    </row>
    <row r="62" spans="1:11" ht="20.25" customHeight="1">
      <c r="A62" s="142" t="s">
        <v>197</v>
      </c>
      <c r="B62" s="78"/>
      <c r="C62" s="102"/>
      <c r="D62" s="105"/>
      <c r="E62" s="48">
        <v>0</v>
      </c>
      <c r="F62" s="145"/>
      <c r="G62" s="120">
        <v>0</v>
      </c>
      <c r="H62" s="145"/>
      <c r="I62" s="120">
        <v>0</v>
      </c>
      <c r="J62" s="145"/>
      <c r="K62" s="120">
        <v>5992</v>
      </c>
    </row>
    <row r="63" spans="1:11" ht="20.25" customHeight="1">
      <c r="A63" s="69" t="s">
        <v>187</v>
      </c>
      <c r="B63" s="78"/>
      <c r="C63" s="93"/>
      <c r="D63" s="36"/>
      <c r="E63" s="50">
        <f>SUM(E55:E62)</f>
        <v>-304238</v>
      </c>
      <c r="G63" s="50">
        <f>SUM(G55:G62)</f>
        <v>-293335</v>
      </c>
      <c r="I63" s="50">
        <f>SUM(I55:I62)</f>
        <v>-292867</v>
      </c>
      <c r="J63" s="46"/>
      <c r="K63" s="50">
        <f>SUM(K55:K62)</f>
        <v>-257196</v>
      </c>
    </row>
    <row r="64" spans="1:11" ht="20.25" customHeight="1">
      <c r="A64" s="69" t="s">
        <v>43</v>
      </c>
      <c r="B64" s="76"/>
      <c r="C64" s="93"/>
      <c r="D64" s="36"/>
      <c r="E64" s="39"/>
      <c r="G64" s="80"/>
      <c r="I64" s="39"/>
      <c r="J64" s="54"/>
      <c r="K64" s="39"/>
    </row>
    <row r="65" spans="1:11" ht="20.25" customHeight="1">
      <c r="A65" s="84" t="s">
        <v>148</v>
      </c>
      <c r="B65" s="76"/>
      <c r="C65" s="91"/>
      <c r="D65" s="105"/>
      <c r="E65" s="39">
        <v>0</v>
      </c>
      <c r="F65" s="145"/>
      <c r="G65" s="113">
        <v>-7915</v>
      </c>
      <c r="H65" s="145"/>
      <c r="I65" s="113">
        <v>0</v>
      </c>
      <c r="J65" s="145"/>
      <c r="K65" s="113">
        <v>-7915</v>
      </c>
    </row>
    <row r="66" spans="1:11" ht="20.25" customHeight="1">
      <c r="A66" s="84" t="s">
        <v>128</v>
      </c>
      <c r="B66" s="76"/>
      <c r="C66" s="91"/>
      <c r="D66" s="105"/>
      <c r="E66" s="39">
        <v>0</v>
      </c>
      <c r="F66" s="145"/>
      <c r="G66" s="113">
        <v>865000</v>
      </c>
      <c r="H66" s="145"/>
      <c r="I66" s="113">
        <v>0</v>
      </c>
      <c r="J66" s="145"/>
      <c r="K66" s="113">
        <v>865000</v>
      </c>
    </row>
    <row r="67" spans="1:11" ht="20.25" customHeight="1">
      <c r="A67" s="114" t="s">
        <v>163</v>
      </c>
      <c r="B67" s="76"/>
      <c r="C67" s="91"/>
      <c r="D67" s="105"/>
      <c r="E67" s="39">
        <v>-320000</v>
      </c>
      <c r="F67" s="145"/>
      <c r="G67" s="113">
        <v>-965000</v>
      </c>
      <c r="H67" s="145"/>
      <c r="I67" s="113">
        <v>-320000</v>
      </c>
      <c r="J67" s="145"/>
      <c r="K67" s="113">
        <v>-965000</v>
      </c>
    </row>
    <row r="68" spans="1:11" ht="20.25" customHeight="1">
      <c r="A68" s="84" t="s">
        <v>164</v>
      </c>
      <c r="B68" s="76"/>
      <c r="C68" s="91"/>
      <c r="D68" s="105"/>
      <c r="E68" s="39">
        <v>0</v>
      </c>
      <c r="F68" s="145"/>
      <c r="G68" s="113">
        <v>0</v>
      </c>
      <c r="H68" s="145"/>
      <c r="I68" s="113">
        <v>0</v>
      </c>
      <c r="J68" s="145"/>
      <c r="K68" s="120">
        <v>14000</v>
      </c>
    </row>
    <row r="69" spans="1:11" ht="20.25" customHeight="1">
      <c r="A69" s="150" t="s">
        <v>199</v>
      </c>
      <c r="B69" s="76"/>
      <c r="C69" s="91"/>
      <c r="D69" s="105"/>
      <c r="E69" s="39">
        <v>0</v>
      </c>
      <c r="F69" s="145"/>
      <c r="G69" s="113">
        <v>0</v>
      </c>
      <c r="H69" s="145"/>
      <c r="I69" s="113">
        <v>-13000</v>
      </c>
      <c r="J69" s="145"/>
      <c r="K69" s="120">
        <v>-44000</v>
      </c>
    </row>
    <row r="70" spans="1:11" ht="20.25" customHeight="1">
      <c r="A70" s="121" t="s">
        <v>185</v>
      </c>
      <c r="B70" s="76"/>
      <c r="C70" s="91" t="s">
        <v>67</v>
      </c>
      <c r="D70" s="105"/>
      <c r="E70" s="39">
        <v>265740</v>
      </c>
      <c r="F70" s="145"/>
      <c r="G70" s="113">
        <v>0</v>
      </c>
      <c r="H70" s="145"/>
      <c r="I70" s="113">
        <v>265740</v>
      </c>
      <c r="J70" s="145"/>
      <c r="K70" s="120">
        <v>0</v>
      </c>
    </row>
    <row r="71" spans="1:11" ht="20.25" customHeight="1">
      <c r="A71" s="1" t="s">
        <v>85</v>
      </c>
      <c r="B71" s="36"/>
      <c r="C71" s="91"/>
      <c r="D71" s="105"/>
      <c r="E71" s="48">
        <v>0</v>
      </c>
      <c r="F71" s="145"/>
      <c r="G71" s="113">
        <v>393800</v>
      </c>
      <c r="H71" s="145"/>
      <c r="I71" s="113">
        <v>0</v>
      </c>
      <c r="J71" s="145"/>
      <c r="K71" s="120">
        <v>393800</v>
      </c>
    </row>
    <row r="72" spans="1:11" ht="20.25" customHeight="1">
      <c r="A72" s="1" t="s">
        <v>149</v>
      </c>
      <c r="B72" s="36"/>
      <c r="C72" s="91"/>
      <c r="D72" s="105"/>
      <c r="E72" s="48">
        <v>0</v>
      </c>
      <c r="F72" s="145"/>
      <c r="G72" s="120">
        <v>-200000</v>
      </c>
      <c r="H72" s="145"/>
      <c r="I72" s="120">
        <v>0</v>
      </c>
      <c r="J72" s="145"/>
      <c r="K72" s="120">
        <v>-200000</v>
      </c>
    </row>
    <row r="73" spans="1:11" ht="20.25" customHeight="1">
      <c r="A73" s="84" t="s">
        <v>142</v>
      </c>
      <c r="B73" s="76"/>
      <c r="C73" s="102"/>
      <c r="D73" s="105"/>
      <c r="E73" s="48">
        <v>-3327</v>
      </c>
      <c r="F73" s="145"/>
      <c r="G73" s="120">
        <v>-4518</v>
      </c>
      <c r="H73" s="145"/>
      <c r="I73" s="120">
        <v>-2831</v>
      </c>
      <c r="J73" s="145"/>
      <c r="K73" s="120">
        <v>-4072</v>
      </c>
    </row>
    <row r="74" spans="1:11" ht="20.25" customHeight="1">
      <c r="A74" s="84" t="s">
        <v>126</v>
      </c>
      <c r="B74" s="76"/>
      <c r="G74" s="142"/>
      <c r="H74" s="142"/>
      <c r="I74" s="142"/>
      <c r="J74" s="142"/>
      <c r="K74" s="142"/>
    </row>
    <row r="75" spans="1:11" ht="20.25" customHeight="1">
      <c r="A75" s="84" t="s">
        <v>125</v>
      </c>
      <c r="B75" s="76"/>
      <c r="C75" s="105"/>
      <c r="D75" s="105"/>
      <c r="E75" s="48">
        <v>0</v>
      </c>
      <c r="F75" s="145"/>
      <c r="G75" s="120">
        <v>-5361</v>
      </c>
      <c r="H75" s="145"/>
      <c r="I75" s="120">
        <v>0</v>
      </c>
      <c r="J75" s="145"/>
      <c r="K75" s="120">
        <v>-5361</v>
      </c>
    </row>
    <row r="76" spans="1:11" ht="20.25" customHeight="1">
      <c r="A76" s="84" t="s">
        <v>184</v>
      </c>
      <c r="B76" s="76"/>
      <c r="C76" s="105"/>
      <c r="D76" s="105"/>
      <c r="E76" s="48">
        <v>83</v>
      </c>
      <c r="F76" s="145"/>
      <c r="G76" s="120">
        <v>0</v>
      </c>
      <c r="H76" s="145"/>
      <c r="I76" s="120">
        <v>83</v>
      </c>
      <c r="J76" s="145"/>
      <c r="K76" s="111">
        <v>0</v>
      </c>
    </row>
    <row r="77" spans="1:11" ht="20.25" customHeight="1">
      <c r="A77" s="105" t="s">
        <v>204</v>
      </c>
      <c r="B77" s="76"/>
      <c r="C77" s="105"/>
      <c r="D77" s="105"/>
      <c r="E77" s="48">
        <v>0</v>
      </c>
      <c r="F77" s="145"/>
      <c r="G77" s="120">
        <v>-39857</v>
      </c>
      <c r="H77" s="145"/>
      <c r="I77" s="120">
        <v>0</v>
      </c>
      <c r="J77" s="145"/>
      <c r="K77" s="111">
        <v>-39857</v>
      </c>
    </row>
    <row r="78" spans="1:11" ht="20.25" customHeight="1">
      <c r="A78" s="69" t="s">
        <v>113</v>
      </c>
      <c r="E78" s="50">
        <f>SUM(E65:E77)</f>
        <v>-57504</v>
      </c>
      <c r="G78" s="50">
        <f>SUM(G65:G77)</f>
        <v>36149</v>
      </c>
      <c r="I78" s="50">
        <f>SUM(I65:I77)</f>
        <v>-70008</v>
      </c>
      <c r="J78" s="46"/>
      <c r="K78" s="50">
        <f>SUM(K65:K77)</f>
        <v>6595</v>
      </c>
    </row>
    <row r="79" spans="1:11" ht="20.25" customHeight="1">
      <c r="A79" s="69" t="s">
        <v>189</v>
      </c>
      <c r="E79" s="48">
        <f>SUM(E44,E63,E78)</f>
        <v>123369</v>
      </c>
      <c r="G79" s="83">
        <f>SUM(G44,G63,G78)</f>
        <v>103350</v>
      </c>
      <c r="I79" s="48">
        <f>SUM(I44,I63,I78)</f>
        <v>127545</v>
      </c>
      <c r="J79" s="46"/>
      <c r="K79" s="48">
        <f>SUM(K44,K63,K78)</f>
        <v>108633</v>
      </c>
    </row>
    <row r="80" spans="1:11" ht="20.25" customHeight="1">
      <c r="A80" s="36" t="s">
        <v>53</v>
      </c>
      <c r="E80" s="118">
        <v>70643</v>
      </c>
      <c r="F80" s="145"/>
      <c r="G80" s="118">
        <v>47203</v>
      </c>
      <c r="H80" s="145"/>
      <c r="I80" s="118">
        <v>61683</v>
      </c>
      <c r="J80" s="145"/>
      <c r="K80" s="118">
        <v>33966</v>
      </c>
    </row>
    <row r="81" spans="1:11" ht="20.25" customHeight="1" thickBot="1">
      <c r="A81" s="69" t="s">
        <v>54</v>
      </c>
      <c r="E81" s="79">
        <f>SUM(E79:E80)</f>
        <v>194012</v>
      </c>
      <c r="G81" s="79">
        <f>SUM(G79:G80)</f>
        <v>150553</v>
      </c>
      <c r="I81" s="79">
        <f>SUM(I79:I80)</f>
        <v>189228</v>
      </c>
      <c r="J81" s="46"/>
      <c r="K81" s="79">
        <f>SUM(K79:K80)</f>
        <v>142599</v>
      </c>
    </row>
    <row r="82" spans="5:11" ht="20.25" customHeight="1" thickTop="1">
      <c r="E82" s="97">
        <f>SUM(E81-'BS'!F11)</f>
        <v>0</v>
      </c>
      <c r="F82" s="96"/>
      <c r="G82" s="97"/>
      <c r="H82" s="96"/>
      <c r="I82" s="97"/>
      <c r="J82" s="33"/>
      <c r="K82" s="33"/>
    </row>
    <row r="83" spans="1:11" ht="20.25" customHeight="1">
      <c r="A83" s="10" t="s">
        <v>108</v>
      </c>
      <c r="E83" s="33"/>
      <c r="G83" s="33"/>
      <c r="I83" s="33"/>
      <c r="J83" s="33"/>
      <c r="K83" s="33"/>
    </row>
    <row r="84" spans="1:11" ht="20.25" customHeight="1">
      <c r="A84" s="14" t="s">
        <v>109</v>
      </c>
      <c r="E84" s="33"/>
      <c r="G84" s="33"/>
      <c r="I84" s="33"/>
      <c r="J84" s="33"/>
      <c r="K84" s="33"/>
    </row>
    <row r="85" spans="1:11" ht="20.25" customHeight="1">
      <c r="A85" s="121" t="s">
        <v>150</v>
      </c>
      <c r="E85" s="48">
        <v>258</v>
      </c>
      <c r="F85" s="48"/>
      <c r="G85" s="120">
        <v>2957</v>
      </c>
      <c r="H85" s="120"/>
      <c r="I85" s="120">
        <v>0</v>
      </c>
      <c r="J85" s="120"/>
      <c r="K85" s="120">
        <v>2957</v>
      </c>
    </row>
    <row r="86" spans="5:11" ht="20.25" customHeight="1">
      <c r="E86" s="48"/>
      <c r="F86" s="48"/>
      <c r="G86" s="48"/>
      <c r="H86" s="48"/>
      <c r="I86" s="48"/>
      <c r="J86" s="48"/>
      <c r="K86" s="48"/>
    </row>
    <row r="87" ht="20.25" customHeight="1">
      <c r="A87" s="14" t="s">
        <v>4</v>
      </c>
    </row>
  </sheetData>
  <sheetProtection/>
  <mergeCells count="4">
    <mergeCell ref="E6:G6"/>
    <mergeCell ref="I6:K6"/>
    <mergeCell ref="E52:G52"/>
    <mergeCell ref="I52:K52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Daughtrat Wongsangthip</cp:lastModifiedBy>
  <cp:lastPrinted>2022-11-07T08:17:19Z</cp:lastPrinted>
  <dcterms:created xsi:type="dcterms:W3CDTF">1999-03-31T19:46:17Z</dcterms:created>
  <dcterms:modified xsi:type="dcterms:W3CDTF">2022-11-10T02:35:42Z</dcterms:modified>
  <cp:category/>
  <cp:version/>
  <cp:contentType/>
  <cp:contentStatus/>
</cp:coreProperties>
</file>