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05" yWindow="65521" windowWidth="10710" windowHeight="9510" firstSheet="2" activeTab="2"/>
  </bookViews>
  <sheets>
    <sheet name="Recovered_Sheet1" sheetId="1" state="veryHidden" r:id="rId1"/>
    <sheet name="Recovered_Sheet2" sheetId="2" state="veryHidden" r:id="rId2"/>
    <sheet name="BS" sheetId="3" r:id="rId3"/>
    <sheet name="PL &amp; CF" sheetId="4" r:id="rId4"/>
    <sheet name="SE-Conso" sheetId="5" r:id="rId5"/>
    <sheet name="SE-Separate" sheetId="6" r:id="rId6"/>
  </sheets>
  <definedNames>
    <definedName name="\a" localSheetId="2">'BS'!#REF!</definedName>
    <definedName name="\a">#REF!</definedName>
    <definedName name="\c" localSheetId="2">'BS'!#REF!</definedName>
    <definedName name="\c">#REF!</definedName>
    <definedName name="\d" localSheetId="2">'BS'!#REF!</definedName>
    <definedName name="\d">#REF!</definedName>
    <definedName name="_Regression_Int" localSheetId="2" hidden="1">1</definedName>
    <definedName name="_xlnm.Print_Area" localSheetId="2">'BS'!$A$1:$J$100</definedName>
    <definedName name="_xlnm.Print_Area" localSheetId="3">'PL &amp; CF'!$A$1:$I$142</definedName>
    <definedName name="_xlnm.Print_Area" localSheetId="4">'SE-Conso'!$A$1:$M$21</definedName>
    <definedName name="Print_Area_MI" localSheetId="2">'BS'!#REF!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<sst xmlns="http://schemas.openxmlformats.org/spreadsheetml/2006/main" count="335" uniqueCount="196">
  <si>
    <t>Other current liabilities</t>
  </si>
  <si>
    <t xml:space="preserve">Share capital </t>
  </si>
  <si>
    <t>Retained earnings</t>
  </si>
  <si>
    <t>Unappropriated</t>
  </si>
  <si>
    <t>Interest income</t>
  </si>
  <si>
    <t>The accompanying notes are an integral part of the financial statements.</t>
  </si>
  <si>
    <t>Note</t>
  </si>
  <si>
    <t xml:space="preserve">Other current assets </t>
  </si>
  <si>
    <t>Fees and service income</t>
  </si>
  <si>
    <t>Assets</t>
  </si>
  <si>
    <t>Current assets</t>
  </si>
  <si>
    <t>Total current assets</t>
  </si>
  <si>
    <t>Non-current assets</t>
  </si>
  <si>
    <t>Total non-current assets</t>
  </si>
  <si>
    <t>Total assets</t>
  </si>
  <si>
    <t>Liabilities and shareholders' equity</t>
  </si>
  <si>
    <t>Current liabilities</t>
  </si>
  <si>
    <t>Total current liabilities</t>
  </si>
  <si>
    <t>Total liabilities</t>
  </si>
  <si>
    <t>Liabilities and shareholders' equity (continued)</t>
  </si>
  <si>
    <t>Shareholders' equity</t>
  </si>
  <si>
    <t>Total shareholders' equity</t>
  </si>
  <si>
    <t>Total liabilities and shareholders' equity</t>
  </si>
  <si>
    <t>Revenues</t>
  </si>
  <si>
    <t>Total revenues</t>
  </si>
  <si>
    <t xml:space="preserve">Expenses </t>
  </si>
  <si>
    <t xml:space="preserve">Total expenses </t>
  </si>
  <si>
    <t>Cash and cash equivalents</t>
  </si>
  <si>
    <t>Finance cost</t>
  </si>
  <si>
    <t>Bank overdrafts and short-term loans</t>
  </si>
  <si>
    <t>Total non-current liabilities</t>
  </si>
  <si>
    <t>Other income</t>
  </si>
  <si>
    <t>Administrative expenses</t>
  </si>
  <si>
    <t>Directors</t>
  </si>
  <si>
    <t>Appropriated -</t>
  </si>
  <si>
    <t>Current portion of financial lease receivables</t>
  </si>
  <si>
    <t xml:space="preserve">Restricted bank deposits </t>
  </si>
  <si>
    <t>Trade and other receivables</t>
  </si>
  <si>
    <t>Trade and other payables</t>
  </si>
  <si>
    <t>Equipment</t>
  </si>
  <si>
    <t xml:space="preserve">Intangible assets </t>
  </si>
  <si>
    <t>Income tax expenses</t>
  </si>
  <si>
    <t>Current portion of factoring receivables</t>
  </si>
  <si>
    <t>Profit before income tax expenses</t>
  </si>
  <si>
    <t xml:space="preserve">   operating assets and liabilities</t>
  </si>
  <si>
    <t>Operating assets (increase) decrease</t>
  </si>
  <si>
    <t xml:space="preserve">   Trade and other receivables</t>
  </si>
  <si>
    <t xml:space="preserve">   Factoring receivables</t>
  </si>
  <si>
    <t xml:space="preserve">   Other current assets</t>
  </si>
  <si>
    <t xml:space="preserve">   Trade and other payables</t>
  </si>
  <si>
    <t xml:space="preserve">   Other current liabilities</t>
  </si>
  <si>
    <t>Cash flows from financing activities</t>
  </si>
  <si>
    <t>Cash flows from investing activities</t>
  </si>
  <si>
    <t>Profit or loss:</t>
  </si>
  <si>
    <t xml:space="preserve">   Loan receivables</t>
  </si>
  <si>
    <t>(Unaudited</t>
  </si>
  <si>
    <t>(Audited)</t>
  </si>
  <si>
    <t>but reviewed)</t>
  </si>
  <si>
    <t>(Unit: Thousand Baht)</t>
  </si>
  <si>
    <t>(Unaudited but reviewed)</t>
  </si>
  <si>
    <t>Profit for the period</t>
  </si>
  <si>
    <t>Total comprehensive income for the period</t>
  </si>
  <si>
    <t>Cash and cash equivalents at beginning of the period</t>
  </si>
  <si>
    <t xml:space="preserve">Cash and cash equivalents at end of the period </t>
  </si>
  <si>
    <t>Deferred tax assets</t>
  </si>
  <si>
    <t>Income tax payable</t>
  </si>
  <si>
    <t xml:space="preserve">   Cash paid for interest expenses</t>
  </si>
  <si>
    <t>Non-current liabilities</t>
  </si>
  <si>
    <t>15</t>
  </si>
  <si>
    <t>Share premium</t>
  </si>
  <si>
    <t xml:space="preserve">Provision for long-term employee benefits  </t>
  </si>
  <si>
    <t>13</t>
  </si>
  <si>
    <t>Current portion of hire-purchase receivables</t>
  </si>
  <si>
    <t xml:space="preserve">   Cash paid for income tax</t>
  </si>
  <si>
    <t>Current portion of loan receivables</t>
  </si>
  <si>
    <t xml:space="preserve">Current portion of long-term loans </t>
  </si>
  <si>
    <t>Long-term loans - net of current portion</t>
  </si>
  <si>
    <t>16</t>
  </si>
  <si>
    <t xml:space="preserve">Repayment of long-term loans </t>
  </si>
  <si>
    <t>Statements of financial position (continued)</t>
  </si>
  <si>
    <t>14</t>
  </si>
  <si>
    <t>Cash paid for purchase of equipment</t>
  </si>
  <si>
    <t xml:space="preserve">   Provision for long-term employee benefits</t>
  </si>
  <si>
    <t xml:space="preserve">Proceeds from sales of equipment </t>
  </si>
  <si>
    <t>3</t>
  </si>
  <si>
    <t>Earnings per share</t>
  </si>
  <si>
    <t xml:space="preserve">Statements of financial position </t>
  </si>
  <si>
    <t>Statements of comprehensive income</t>
  </si>
  <si>
    <t>Statements of change in shareholders' equity</t>
  </si>
  <si>
    <t>Other comprehensive income for the period:</t>
  </si>
  <si>
    <t>17</t>
  </si>
  <si>
    <t xml:space="preserve">Profit from operating activities before change in </t>
  </si>
  <si>
    <t xml:space="preserve">   of current portion</t>
  </si>
  <si>
    <t xml:space="preserve">   Appropriated - statutory reserve</t>
  </si>
  <si>
    <t xml:space="preserve">   Unappropriated</t>
  </si>
  <si>
    <t xml:space="preserve">   Depreciation and amortisation</t>
  </si>
  <si>
    <t xml:space="preserve">   Amortisation of deferred interest income under  </t>
  </si>
  <si>
    <t xml:space="preserve">   Hire-purchase receivables</t>
  </si>
  <si>
    <t xml:space="preserve">   Financial lease receivables </t>
  </si>
  <si>
    <t>Cash receipt awaiting for return to receivables</t>
  </si>
  <si>
    <t xml:space="preserve">   Finance cost</t>
  </si>
  <si>
    <t>Cash receipt from long-term loans</t>
  </si>
  <si>
    <t>Repayment of liabilities under finance lease agreements</t>
  </si>
  <si>
    <t>(Unit: Thousand Baht except earnings per share expressed in Baht)</t>
  </si>
  <si>
    <t xml:space="preserve">Current portion of debentures </t>
  </si>
  <si>
    <t>9</t>
  </si>
  <si>
    <t>Bad debts and doubtful accounts</t>
  </si>
  <si>
    <t>Balance as at 1 January 2017</t>
  </si>
  <si>
    <t xml:space="preserve">   Issued and fully paid-up</t>
  </si>
  <si>
    <t>19</t>
  </si>
  <si>
    <t>Repayment of liabilities under hire-purchase agreements</t>
  </si>
  <si>
    <t xml:space="preserve">   Bad debt and doubtful account on receivables</t>
  </si>
  <si>
    <t>Properties foreclosed</t>
  </si>
  <si>
    <t>Cash receipt under hire-purchase agreements</t>
  </si>
  <si>
    <t>20</t>
  </si>
  <si>
    <t>Loan receivables - net of current portion</t>
  </si>
  <si>
    <t>Current investments</t>
  </si>
  <si>
    <t>10</t>
  </si>
  <si>
    <t>21</t>
  </si>
  <si>
    <t>Cash paid for purchase of trading securities</t>
  </si>
  <si>
    <t>Hire-purchase receivables - net of current portion</t>
  </si>
  <si>
    <t>Financial lease receivables - net of current portion</t>
  </si>
  <si>
    <t>Profit before finance cost and income tax expenses</t>
  </si>
  <si>
    <t>Current portion of liabilities under financial lease agreements</t>
  </si>
  <si>
    <t>Warrants</t>
  </si>
  <si>
    <t>Liabilities under hire-purchase agreements - net</t>
  </si>
  <si>
    <t>Liabilities under finance lease agreements - net</t>
  </si>
  <si>
    <t>Cash receipt from issuance of debentures</t>
  </si>
  <si>
    <t>4</t>
  </si>
  <si>
    <t>5</t>
  </si>
  <si>
    <t>18</t>
  </si>
  <si>
    <t xml:space="preserve">      300,000,000 ordinary shares of Baht 1 each</t>
  </si>
  <si>
    <t>Cash paid for purchase of intangible asset</t>
  </si>
  <si>
    <t>Cash receipt from exercise of warrants</t>
  </si>
  <si>
    <t>Issuance of ordinary shares during period</t>
  </si>
  <si>
    <t xml:space="preserve">      financial lease and hire-purchase agreements</t>
  </si>
  <si>
    <t>31 December 2017</t>
  </si>
  <si>
    <t>Balance as at 1 January 2018</t>
  </si>
  <si>
    <t>Cash flows from operating activities</t>
  </si>
  <si>
    <t>Net cash flows from (used in) operating activities</t>
  </si>
  <si>
    <t>Debentures - net of current portion</t>
  </si>
  <si>
    <t xml:space="preserve">   Registered</t>
  </si>
  <si>
    <t xml:space="preserve">Basic earnings per share </t>
  </si>
  <si>
    <t xml:space="preserve">Diluted earnings per share </t>
  </si>
  <si>
    <t>statutory reserve</t>
  </si>
  <si>
    <t xml:space="preserve">Issued and fully </t>
  </si>
  <si>
    <t>Net cash flows from (used in) financing activities</t>
  </si>
  <si>
    <t xml:space="preserve">   agreements</t>
  </si>
  <si>
    <t xml:space="preserve">Current portion of liabilities under hire-purchase </t>
  </si>
  <si>
    <t xml:space="preserve">        of Baht 1 each)</t>
  </si>
  <si>
    <t xml:space="preserve">        (31 December 2017: 220,076,056 ordinary shares </t>
  </si>
  <si>
    <t>Consolidated financial statements</t>
  </si>
  <si>
    <t>Separate financial statements</t>
  </si>
  <si>
    <t xml:space="preserve">Adjustment to reconcile profit before income tax expenses </t>
  </si>
  <si>
    <t xml:space="preserve">   to net cash provided by (paid from) operating activities</t>
  </si>
  <si>
    <t xml:space="preserve">Total </t>
  </si>
  <si>
    <t xml:space="preserve">shareholders' </t>
  </si>
  <si>
    <t xml:space="preserve">equity </t>
  </si>
  <si>
    <t xml:space="preserve"> share capital</t>
  </si>
  <si>
    <t xml:space="preserve"> paid-up</t>
  </si>
  <si>
    <t>Lease IT Public Company Limited and its subsidiary</t>
  </si>
  <si>
    <t>Investment in subsidiary</t>
  </si>
  <si>
    <t>22</t>
  </si>
  <si>
    <t>Issuance of warrants (Note 19)</t>
  </si>
  <si>
    <t>Dividend paid (Note 24)</t>
  </si>
  <si>
    <t xml:space="preserve"> financial statements</t>
  </si>
  <si>
    <t>Consolidated</t>
  </si>
  <si>
    <t>Other comprehensive income for the period</t>
  </si>
  <si>
    <t>Operating liabilities increase</t>
  </si>
  <si>
    <t>Net cash flows used in investing activities</t>
  </si>
  <si>
    <t>Cash receipt from sales of trading securities</t>
  </si>
  <si>
    <t>Repayment of debentures</t>
  </si>
  <si>
    <t>Statements of change in shareholders' equity (continued)</t>
  </si>
  <si>
    <t>Statements of comprehensive income (continued)</t>
  </si>
  <si>
    <t xml:space="preserve">   from the exercise of warrants (Note 18)</t>
  </si>
  <si>
    <t>Cash flows statements</t>
  </si>
  <si>
    <t>Cash flows statements (continued)</t>
  </si>
  <si>
    <t>Cash paid for investment in subsidiary</t>
  </si>
  <si>
    <t>Cash paid for dividend</t>
  </si>
  <si>
    <t>Service expenses</t>
  </si>
  <si>
    <t xml:space="preserve">   Gain on changes of fair value of current investments</t>
  </si>
  <si>
    <t xml:space="preserve">   Gain on sales of current investments</t>
  </si>
  <si>
    <t>As at 30 September 2018</t>
  </si>
  <si>
    <t>30 September 2018</t>
  </si>
  <si>
    <t>For the three-month period ended 30 September 2018</t>
  </si>
  <si>
    <t>Balance as at 30 September 2018</t>
  </si>
  <si>
    <t>Balance as at 30 September 2017</t>
  </si>
  <si>
    <t>For the nine-month period ended 30 September 2018</t>
  </si>
  <si>
    <t>Cash receipt from issuance of warrants</t>
  </si>
  <si>
    <t xml:space="preserve">      220,715,556 ordinary shares of Baht 1 each</t>
  </si>
  <si>
    <t xml:space="preserve">Increase in restricted bank deposits </t>
  </si>
  <si>
    <t xml:space="preserve">   Gain on sales of equipment </t>
  </si>
  <si>
    <t>Cash flows from (used in) operating activities</t>
  </si>
  <si>
    <t xml:space="preserve">Decrease in bank overdrafts and short-term loans </t>
  </si>
  <si>
    <t>Stock and dividend paid (Note 24)</t>
  </si>
  <si>
    <t>Net increase (decrease) in cash and cash equivalents</t>
  </si>
</sst>
</file>

<file path=xl/styles.xml><?xml version="1.0" encoding="utf-8"?>
<styleSheet xmlns="http://schemas.openxmlformats.org/spreadsheetml/2006/main">
  <numFmts count="5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[Red]\(&quot;฿&quot;#,##0\)"/>
    <numFmt numFmtId="181" formatCode="&quot;฿&quot;#,##0.00_);[Red]\(&quot;฿&quot;#,##0.00\)"/>
    <numFmt numFmtId="182" formatCode="#,##0\ ;\(#,##0\)"/>
    <numFmt numFmtId="183" formatCode="#,##0.00\ ;\(#,##0.00\)"/>
    <numFmt numFmtId="184" formatCode="0.0%"/>
    <numFmt numFmtId="185" formatCode="0.00_)"/>
    <numFmt numFmtId="186" formatCode="_(* #,##0_);_(* \(#,##0\);_(* &quot;-&quot;??_);_(@_)"/>
    <numFmt numFmtId="187" formatCode="dd\-mmm\-yy_)"/>
    <numFmt numFmtId="188" formatCode="#,##0.00\ &quot;F&quot;;\-#,##0.00\ &quot;F&quot;"/>
    <numFmt numFmtId="189" formatCode="_-* #,##0_-;\-* #,##0_-;_-* &quot;-&quot;??_-;_-@_-"/>
    <numFmt numFmtId="190" formatCode="#,##0;\(#,##0\)"/>
    <numFmt numFmtId="191" formatCode="#,##0.00;\(#,##0.00\)"/>
    <numFmt numFmtId="192" formatCode="_(* #,##0.000_);_(* \(#,##0.000\);_(* &quot;-&quot;??_);_(@_)"/>
    <numFmt numFmtId="193" formatCode="_(* #,##0.0000_);_(* \(#,##0.0000\);_(* &quot;-&quot;??_);_(@_)"/>
    <numFmt numFmtId="194" formatCode="_(* #,##0.0_);_(* \(#,##0.0\);_(* &quot;-&quot;??_);_(@_)"/>
    <numFmt numFmtId="195" formatCode="#,##0.0_);\(#,##0.0\)"/>
    <numFmt numFmtId="196" formatCode="#,##0.0\ ;\(#,##0.0\)"/>
    <numFmt numFmtId="197" formatCode="#,##0.000\ ;\(#,##0.000\)"/>
    <numFmt numFmtId="198" formatCode="#,##0.0000\ ;\(#,##0.0000\)"/>
    <numFmt numFmtId="199" formatCode="_-* #,##0.0_-;\-* #,##0.0_-;_-* &quot;-&quot;??_-;_-@_-"/>
    <numFmt numFmtId="200" formatCode="#,##0.0;\(#,##0.0\)"/>
    <numFmt numFmtId="201" formatCode="\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#,##0.0_);[Red]\(#,##0.0\)"/>
    <numFmt numFmtId="207" formatCode="[$-409]dddd\,\ mmmm\ dd\,\ yyyy"/>
    <numFmt numFmtId="208" formatCode="[$-409]h:mm:ss\ AM/PM"/>
    <numFmt numFmtId="209" formatCode="_-* #,##0.0_-;\-* #,##0.0_-;_-* &quot;-&quot;?_-;_-@_-"/>
  </numFmts>
  <fonts count="52">
    <font>
      <sz val="11"/>
      <name val="Times New Roman"/>
      <family val="1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rial"/>
      <family val="2"/>
    </font>
    <font>
      <sz val="14"/>
      <name val="AngsanaUPC"/>
      <family val="1"/>
    </font>
    <font>
      <sz val="8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u val="single"/>
      <sz val="14.25"/>
      <color indexed="12"/>
      <name val="Cordia New"/>
      <family val="2"/>
    </font>
    <font>
      <u val="single"/>
      <sz val="11"/>
      <color indexed="36"/>
      <name val="Times New Roman"/>
      <family val="1"/>
    </font>
    <font>
      <sz val="14"/>
      <name val="Cordia New"/>
      <family val="2"/>
    </font>
    <font>
      <b/>
      <sz val="10"/>
      <name val="Arial"/>
      <family val="2"/>
    </font>
    <font>
      <sz val="10"/>
      <name val="ApFont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color theme="1"/>
      <name val="Arial"/>
      <family val="2"/>
    </font>
    <font>
      <u val="single"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74">
    <xf numFmtId="3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188" fontId="6" fillId="0" borderId="0">
      <alignment/>
      <protection/>
    </xf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7" fontId="6" fillId="0" borderId="0">
      <alignment/>
      <protection/>
    </xf>
    <xf numFmtId="184" fontId="6" fillId="0" borderId="0">
      <alignment/>
      <protection/>
    </xf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9" borderId="0" applyNumberFormat="0" applyBorder="0" applyAlignment="0" applyProtection="0"/>
    <xf numFmtId="38" fontId="7" fillId="30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31" borderId="1" applyNumberFormat="0" applyAlignment="0" applyProtection="0"/>
    <xf numFmtId="10" fontId="7" fillId="32" borderId="6" applyNumberFormat="0" applyBorder="0" applyAlignment="0" applyProtection="0"/>
    <xf numFmtId="0" fontId="44" fillId="0" borderId="7" applyNumberFormat="0" applyFill="0" applyAlignment="0" applyProtection="0"/>
    <xf numFmtId="0" fontId="45" fillId="33" borderId="0" applyNumberFormat="0" applyBorder="0" applyAlignment="0" applyProtection="0"/>
    <xf numFmtId="37" fontId="8" fillId="0" borderId="0">
      <alignment/>
      <protection/>
    </xf>
    <xf numFmtId="185" fontId="9" fillId="0" borderId="0">
      <alignment/>
      <protection/>
    </xf>
    <xf numFmtId="0" fontId="14" fillId="0" borderId="0">
      <alignment/>
      <protection/>
    </xf>
    <xf numFmtId="0" fontId="0" fillId="34" borderId="8" applyNumberFormat="0" applyFont="0" applyAlignment="0" applyProtection="0"/>
    <xf numFmtId="0" fontId="46" fillId="27" borderId="9" applyNumberFormat="0" applyAlignment="0" applyProtection="0"/>
    <xf numFmtId="9" fontId="4" fillId="0" borderId="0" applyFont="0" applyFill="0" applyBorder="0" applyAlignment="0" applyProtection="0"/>
    <xf numFmtId="10" fontId="5" fillId="0" borderId="0" applyFont="0" applyFill="0" applyBorder="0" applyAlignment="0" applyProtection="0"/>
    <xf numFmtId="1" fontId="5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49" fillId="0" borderId="0" applyNumberFormat="0" applyFill="0" applyBorder="0" applyAlignment="0" applyProtection="0"/>
  </cellStyleXfs>
  <cellXfs count="125">
    <xf numFmtId="39" fontId="0" fillId="0" borderId="0" xfId="0" applyAlignment="1">
      <alignment/>
    </xf>
    <xf numFmtId="39" fontId="5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right"/>
    </xf>
    <xf numFmtId="169" fontId="5" fillId="0" borderId="0" xfId="0" applyNumberFormat="1" applyFont="1" applyFill="1" applyAlignment="1">
      <alignment/>
    </xf>
    <xf numFmtId="39" fontId="5" fillId="0" borderId="0" xfId="0" applyFont="1" applyAlignment="1">
      <alignment/>
    </xf>
    <xf numFmtId="169" fontId="5" fillId="0" borderId="0" xfId="44" applyNumberFormat="1" applyFont="1" applyBorder="1" applyAlignment="1">
      <alignment/>
    </xf>
    <xf numFmtId="169" fontId="5" fillId="0" borderId="0" xfId="44" applyNumberFormat="1" applyFont="1" applyFill="1" applyBorder="1" applyAlignment="1">
      <alignment/>
    </xf>
    <xf numFmtId="37" fontId="5" fillId="0" borderId="0" xfId="0" applyNumberFormat="1" applyFont="1" applyFill="1" applyAlignment="1">
      <alignment horizontal="right"/>
    </xf>
    <xf numFmtId="37" fontId="13" fillId="0" borderId="0" xfId="0" applyNumberFormat="1" applyFont="1" applyFill="1" applyAlignment="1">
      <alignment horizontal="left"/>
    </xf>
    <xf numFmtId="39" fontId="13" fillId="0" borderId="0" xfId="0" applyFont="1" applyAlignment="1">
      <alignment/>
    </xf>
    <xf numFmtId="39" fontId="5" fillId="0" borderId="0" xfId="0" applyFont="1" applyAlignment="1">
      <alignment horizontal="centerContinuous"/>
    </xf>
    <xf numFmtId="49" fontId="5" fillId="0" borderId="0" xfId="0" applyNumberFormat="1" applyFont="1" applyAlignment="1">
      <alignment horizontal="centerContinuous"/>
    </xf>
    <xf numFmtId="40" fontId="5" fillId="0" borderId="0" xfId="42" applyFont="1" applyAlignment="1">
      <alignment horizontal="centerContinuous"/>
    </xf>
    <xf numFmtId="49" fontId="13" fillId="0" borderId="0" xfId="0" applyNumberFormat="1" applyFont="1" applyAlignment="1" quotePrefix="1">
      <alignment horizontal="left"/>
    </xf>
    <xf numFmtId="49" fontId="5" fillId="0" borderId="0" xfId="0" applyNumberFormat="1" applyFont="1" applyAlignment="1" quotePrefix="1">
      <alignment horizontal="centerContinuous"/>
    </xf>
    <xf numFmtId="49" fontId="13" fillId="0" borderId="0" xfId="0" applyNumberFormat="1" applyFont="1" applyAlignment="1">
      <alignment horizontal="left"/>
    </xf>
    <xf numFmtId="49" fontId="13" fillId="0" borderId="0" xfId="0" applyNumberFormat="1" applyFont="1" applyBorder="1" applyAlignment="1" quotePrefix="1">
      <alignment horizontal="left"/>
    </xf>
    <xf numFmtId="39" fontId="5" fillId="0" borderId="0" xfId="0" applyFont="1" applyAlignment="1">
      <alignment horizontal="center"/>
    </xf>
    <xf numFmtId="39" fontId="5" fillId="0" borderId="12" xfId="0" applyFont="1" applyBorder="1" applyAlignment="1">
      <alignment horizontal="center"/>
    </xf>
    <xf numFmtId="39" fontId="5" fillId="0" borderId="0" xfId="0" applyFont="1" applyBorder="1" applyAlignment="1">
      <alignment horizontal="center"/>
    </xf>
    <xf numFmtId="169" fontId="5" fillId="0" borderId="0" xfId="42" applyNumberFormat="1" applyFont="1" applyBorder="1" applyAlignment="1">
      <alignment horizontal="center"/>
    </xf>
    <xf numFmtId="169" fontId="5" fillId="0" borderId="0" xfId="42" applyNumberFormat="1" applyFont="1" applyBorder="1" applyAlignment="1">
      <alignment/>
    </xf>
    <xf numFmtId="169" fontId="5" fillId="0" borderId="0" xfId="0" applyNumberFormat="1" applyFont="1" applyAlignment="1">
      <alignment/>
    </xf>
    <xf numFmtId="169" fontId="5" fillId="0" borderId="13" xfId="42" applyNumberFormat="1" applyFont="1" applyBorder="1" applyAlignment="1">
      <alignment horizontal="center"/>
    </xf>
    <xf numFmtId="169" fontId="13" fillId="0" borderId="0" xfId="0" applyNumberFormat="1" applyFont="1" applyAlignment="1">
      <alignment/>
    </xf>
    <xf numFmtId="169" fontId="5" fillId="0" borderId="0" xfId="0" applyNumberFormat="1" applyFont="1" applyBorder="1" applyAlignment="1">
      <alignment horizontal="center"/>
    </xf>
    <xf numFmtId="0" fontId="5" fillId="0" borderId="0" xfId="65" applyFont="1" applyAlignment="1">
      <alignment horizontal="center"/>
      <protection/>
    </xf>
    <xf numFmtId="0" fontId="5" fillId="0" borderId="12" xfId="65" applyFont="1" applyBorder="1" applyAlignment="1">
      <alignment horizontal="center"/>
      <protection/>
    </xf>
    <xf numFmtId="169" fontId="5" fillId="0" borderId="0" xfId="44" applyNumberFormat="1" applyFont="1" applyFill="1" applyBorder="1" applyAlignment="1">
      <alignment horizontal="center"/>
    </xf>
    <xf numFmtId="169" fontId="5" fillId="0" borderId="13" xfId="44" applyNumberFormat="1" applyFont="1" applyFill="1" applyBorder="1" applyAlignment="1">
      <alignment horizontal="center"/>
    </xf>
    <xf numFmtId="169" fontId="5" fillId="0" borderId="14" xfId="44" applyNumberFormat="1" applyFont="1" applyFill="1" applyBorder="1" applyAlignment="1">
      <alignment horizontal="center"/>
    </xf>
    <xf numFmtId="169" fontId="5" fillId="0" borderId="15" xfId="44" applyNumberFormat="1" applyFont="1" applyFill="1" applyBorder="1" applyAlignment="1">
      <alignment horizontal="center"/>
    </xf>
    <xf numFmtId="169" fontId="5" fillId="0" borderId="14" xfId="42" applyNumberFormat="1" applyFont="1" applyBorder="1" applyAlignment="1">
      <alignment horizontal="center"/>
    </xf>
    <xf numFmtId="169" fontId="5" fillId="0" borderId="15" xfId="42" applyNumberFormat="1" applyFont="1" applyBorder="1" applyAlignment="1">
      <alignment horizontal="center"/>
    </xf>
    <xf numFmtId="169" fontId="5" fillId="0" borderId="0" xfId="44" applyNumberFormat="1" applyFont="1" applyBorder="1" applyAlignment="1">
      <alignment horizontal="center"/>
    </xf>
    <xf numFmtId="39" fontId="48" fillId="0" borderId="0" xfId="0" applyFont="1" applyFill="1" applyAlignment="1">
      <alignment/>
    </xf>
    <xf numFmtId="39" fontId="33" fillId="0" borderId="0" xfId="0" applyFont="1" applyFill="1" applyAlignment="1">
      <alignment horizontal="centerContinuous"/>
    </xf>
    <xf numFmtId="40" fontId="33" fillId="0" borderId="0" xfId="42" applyFont="1" applyFill="1" applyAlignment="1">
      <alignment horizontal="centerContinuous"/>
    </xf>
    <xf numFmtId="49" fontId="33" fillId="0" borderId="0" xfId="0" applyNumberFormat="1" applyFont="1" applyFill="1" applyAlignment="1">
      <alignment horizontal="centerContinuous"/>
    </xf>
    <xf numFmtId="39" fontId="33" fillId="0" borderId="0" xfId="0" applyFont="1" applyFill="1" applyAlignment="1">
      <alignment/>
    </xf>
    <xf numFmtId="49" fontId="33" fillId="0" borderId="0" xfId="0" applyNumberFormat="1" applyFont="1" applyFill="1" applyAlignment="1" quotePrefix="1">
      <alignment horizontal="centerContinuous"/>
    </xf>
    <xf numFmtId="49" fontId="33" fillId="0" borderId="0" xfId="0" applyNumberFormat="1" applyFont="1" applyFill="1" applyAlignment="1" quotePrefix="1">
      <alignment horizontal="left"/>
    </xf>
    <xf numFmtId="49" fontId="50" fillId="0" borderId="0" xfId="0" applyNumberFormat="1" applyFont="1" applyFill="1" applyAlignment="1" quotePrefix="1">
      <alignment horizontal="left"/>
    </xf>
    <xf numFmtId="49" fontId="33" fillId="0" borderId="0" xfId="0" applyNumberFormat="1" applyFont="1" applyFill="1" applyBorder="1" applyAlignment="1">
      <alignment horizontal="right"/>
    </xf>
    <xf numFmtId="49" fontId="33" fillId="0" borderId="0" xfId="0" applyNumberFormat="1" applyFont="1" applyFill="1" applyBorder="1" applyAlignment="1">
      <alignment horizontal="center"/>
    </xf>
    <xf numFmtId="49" fontId="33" fillId="0" borderId="12" xfId="0" applyNumberFormat="1" applyFont="1" applyFill="1" applyBorder="1" applyAlignment="1">
      <alignment horizontal="center"/>
    </xf>
    <xf numFmtId="49" fontId="51" fillId="0" borderId="0" xfId="0" applyNumberFormat="1" applyFont="1" applyFill="1" applyBorder="1" applyAlignment="1">
      <alignment/>
    </xf>
    <xf numFmtId="0" fontId="33" fillId="0" borderId="12" xfId="0" applyNumberFormat="1" applyFont="1" applyFill="1" applyBorder="1" applyAlignment="1" quotePrefix="1">
      <alignment horizontal="center"/>
    </xf>
    <xf numFmtId="0" fontId="33" fillId="0" borderId="0" xfId="0" applyNumberFormat="1" applyFont="1" applyFill="1" applyBorder="1" applyAlignment="1">
      <alignment/>
    </xf>
    <xf numFmtId="49" fontId="51" fillId="0" borderId="0" xfId="0" applyNumberFormat="1" applyFont="1" applyFill="1" applyBorder="1" applyAlignment="1">
      <alignment horizontal="center"/>
    </xf>
    <xf numFmtId="0" fontId="33" fillId="0" borderId="0" xfId="0" applyNumberFormat="1" applyFont="1" applyFill="1" applyBorder="1" applyAlignment="1">
      <alignment horizontal="center"/>
    </xf>
    <xf numFmtId="37" fontId="51" fillId="0" borderId="0" xfId="0" applyNumberFormat="1" applyFont="1" applyFill="1" applyAlignment="1">
      <alignment horizontal="center"/>
    </xf>
    <xf numFmtId="0" fontId="33" fillId="0" borderId="0" xfId="0" applyNumberFormat="1" applyFont="1" applyFill="1" applyBorder="1" applyAlignment="1" quotePrefix="1">
      <alignment horizontal="center"/>
    </xf>
    <xf numFmtId="49" fontId="33" fillId="0" borderId="0" xfId="0" applyNumberFormat="1" applyFont="1" applyFill="1" applyAlignment="1">
      <alignment/>
    </xf>
    <xf numFmtId="0" fontId="33" fillId="0" borderId="0" xfId="42" applyNumberFormat="1" applyFont="1" applyFill="1" applyBorder="1" applyAlignment="1">
      <alignment horizontal="center"/>
    </xf>
    <xf numFmtId="183" fontId="33" fillId="0" borderId="0" xfId="0" applyNumberFormat="1" applyFont="1" applyFill="1" applyAlignment="1">
      <alignment/>
    </xf>
    <xf numFmtId="49" fontId="50" fillId="0" borderId="0" xfId="0" applyNumberFormat="1" applyFont="1" applyFill="1" applyAlignment="1">
      <alignment horizontal="center"/>
    </xf>
    <xf numFmtId="183" fontId="33" fillId="0" borderId="0" xfId="0" applyNumberFormat="1" applyFont="1" applyFill="1" applyBorder="1" applyAlignment="1">
      <alignment/>
    </xf>
    <xf numFmtId="169" fontId="33" fillId="0" borderId="0" xfId="0" applyNumberFormat="1" applyFont="1" applyFill="1" applyBorder="1" applyAlignment="1">
      <alignment/>
    </xf>
    <xf numFmtId="169" fontId="33" fillId="0" borderId="0" xfId="0" applyNumberFormat="1" applyFont="1" applyFill="1" applyAlignment="1">
      <alignment/>
    </xf>
    <xf numFmtId="39" fontId="33" fillId="0" borderId="0" xfId="0" applyFont="1" applyFill="1" applyBorder="1" applyAlignment="1">
      <alignment/>
    </xf>
    <xf numFmtId="39" fontId="33" fillId="0" borderId="0" xfId="0" applyFont="1" applyFill="1" applyAlignment="1">
      <alignment horizontal="left"/>
    </xf>
    <xf numFmtId="0" fontId="33" fillId="0" borderId="0" xfId="0" applyNumberFormat="1" applyFont="1" applyFill="1" applyAlignment="1">
      <alignment/>
    </xf>
    <xf numFmtId="0" fontId="50" fillId="0" borderId="0" xfId="0" applyNumberFormat="1" applyFont="1" applyFill="1" applyAlignment="1">
      <alignment horizontal="center"/>
    </xf>
    <xf numFmtId="169" fontId="33" fillId="0" borderId="0" xfId="44" applyNumberFormat="1" applyFont="1" applyFill="1" applyAlignment="1">
      <alignment horizontal="center"/>
    </xf>
    <xf numFmtId="169" fontId="33" fillId="0" borderId="0" xfId="42" applyNumberFormat="1" applyFont="1" applyFill="1" applyAlignment="1">
      <alignment horizontal="center"/>
    </xf>
    <xf numFmtId="169" fontId="33" fillId="0" borderId="16" xfId="44" applyNumberFormat="1" applyFont="1" applyFill="1" applyBorder="1" applyAlignment="1">
      <alignment/>
    </xf>
    <xf numFmtId="40" fontId="33" fillId="0" borderId="0" xfId="42" applyFont="1" applyFill="1" applyAlignment="1">
      <alignment/>
    </xf>
    <xf numFmtId="169" fontId="33" fillId="0" borderId="0" xfId="44" applyNumberFormat="1" applyFont="1" applyFill="1" applyAlignment="1">
      <alignment/>
    </xf>
    <xf numFmtId="169" fontId="33" fillId="0" borderId="0" xfId="42" applyNumberFormat="1" applyFont="1" applyFill="1" applyAlignment="1">
      <alignment/>
    </xf>
    <xf numFmtId="40" fontId="33" fillId="0" borderId="0" xfId="42" applyFont="1" applyFill="1" applyBorder="1" applyAlignment="1">
      <alignment/>
    </xf>
    <xf numFmtId="169" fontId="33" fillId="0" borderId="17" xfId="44" applyNumberFormat="1" applyFont="1" applyFill="1" applyBorder="1" applyAlignment="1">
      <alignment/>
    </xf>
    <xf numFmtId="39" fontId="50" fillId="0" borderId="0" xfId="0" applyFont="1" applyFill="1" applyAlignment="1">
      <alignment/>
    </xf>
    <xf numFmtId="49" fontId="50" fillId="0" borderId="0" xfId="0" applyNumberFormat="1" applyFont="1" applyFill="1" applyAlignment="1">
      <alignment horizontal="centerContinuous"/>
    </xf>
    <xf numFmtId="49" fontId="50" fillId="0" borderId="0" xfId="0" applyNumberFormat="1" applyFont="1" applyFill="1" applyAlignment="1" quotePrefix="1">
      <alignment horizontal="centerContinuous"/>
    </xf>
    <xf numFmtId="49" fontId="33" fillId="0" borderId="0" xfId="0" applyNumberFormat="1" applyFont="1" applyFill="1" applyAlignment="1">
      <alignment horizontal="center"/>
    </xf>
    <xf numFmtId="169" fontId="33" fillId="0" borderId="0" xfId="0" applyNumberFormat="1" applyFont="1" applyFill="1" applyAlignment="1">
      <alignment horizontal="right"/>
    </xf>
    <xf numFmtId="169" fontId="33" fillId="0" borderId="0" xfId="0" applyNumberFormat="1" applyFont="1" applyFill="1" applyBorder="1" applyAlignment="1">
      <alignment horizontal="right"/>
    </xf>
    <xf numFmtId="169" fontId="33" fillId="0" borderId="0" xfId="44" applyNumberFormat="1" applyFont="1" applyFill="1" applyBorder="1" applyAlignment="1">
      <alignment horizontal="right"/>
    </xf>
    <xf numFmtId="169" fontId="33" fillId="0" borderId="0" xfId="42" applyNumberFormat="1" applyFont="1" applyFill="1" applyBorder="1" applyAlignment="1">
      <alignment horizontal="right"/>
    </xf>
    <xf numFmtId="169" fontId="33" fillId="0" borderId="0" xfId="44" applyNumberFormat="1" applyFont="1" applyFill="1" applyAlignment="1">
      <alignment horizontal="right"/>
    </xf>
    <xf numFmtId="169" fontId="33" fillId="0" borderId="0" xfId="42" applyNumberFormat="1" applyFont="1" applyFill="1" applyAlignment="1">
      <alignment horizontal="right"/>
    </xf>
    <xf numFmtId="169" fontId="33" fillId="0" borderId="16" xfId="44" applyNumberFormat="1" applyFont="1" applyFill="1" applyBorder="1" applyAlignment="1">
      <alignment horizontal="right"/>
    </xf>
    <xf numFmtId="182" fontId="33" fillId="0" borderId="0" xfId="0" applyNumberFormat="1" applyFont="1" applyFill="1" applyAlignment="1">
      <alignment/>
    </xf>
    <xf numFmtId="169" fontId="33" fillId="0" borderId="18" xfId="44" applyNumberFormat="1" applyFont="1" applyFill="1" applyBorder="1" applyAlignment="1">
      <alignment horizontal="right"/>
    </xf>
    <xf numFmtId="186" fontId="33" fillId="0" borderId="0" xfId="42" applyNumberFormat="1" applyFont="1" applyFill="1" applyAlignment="1">
      <alignment/>
    </xf>
    <xf numFmtId="169" fontId="33" fillId="0" borderId="0" xfId="44" applyNumberFormat="1" applyFont="1" applyFill="1" applyBorder="1" applyAlignment="1">
      <alignment/>
    </xf>
    <xf numFmtId="39" fontId="33" fillId="0" borderId="0" xfId="0" applyFont="1" applyFill="1" applyAlignment="1" quotePrefix="1">
      <alignment/>
    </xf>
    <xf numFmtId="49" fontId="50" fillId="0" borderId="0" xfId="0" applyNumberFormat="1" applyFont="1" applyFill="1" applyBorder="1" applyAlignment="1">
      <alignment horizontal="center"/>
    </xf>
    <xf numFmtId="169" fontId="33" fillId="0" borderId="0" xfId="44" applyNumberFormat="1" applyFont="1" applyFill="1" applyAlignment="1">
      <alignment vertical="center"/>
    </xf>
    <xf numFmtId="169" fontId="33" fillId="0" borderId="12" xfId="0" applyNumberFormat="1" applyFont="1" applyFill="1" applyBorder="1" applyAlignment="1">
      <alignment/>
    </xf>
    <xf numFmtId="39" fontId="48" fillId="0" borderId="19" xfId="0" applyFont="1" applyFill="1" applyBorder="1" applyAlignment="1">
      <alignment/>
    </xf>
    <xf numFmtId="39" fontId="33" fillId="0" borderId="19" xfId="0" applyFont="1" applyFill="1" applyBorder="1" applyAlignment="1">
      <alignment/>
    </xf>
    <xf numFmtId="169" fontId="33" fillId="0" borderId="0" xfId="42" applyNumberFormat="1" applyFont="1" applyFill="1" applyBorder="1" applyAlignment="1">
      <alignment/>
    </xf>
    <xf numFmtId="49" fontId="33" fillId="0" borderId="0" xfId="0" applyNumberFormat="1" applyFont="1" applyFill="1" applyAlignment="1">
      <alignment horizontal="left"/>
    </xf>
    <xf numFmtId="3" fontId="33" fillId="0" borderId="0" xfId="0" applyNumberFormat="1" applyFont="1" applyFill="1" applyAlignment="1">
      <alignment/>
    </xf>
    <xf numFmtId="39" fontId="48" fillId="0" borderId="0" xfId="0" applyFont="1" applyFill="1" applyBorder="1" applyAlignment="1">
      <alignment/>
    </xf>
    <xf numFmtId="37" fontId="33" fillId="0" borderId="0" xfId="0" applyNumberFormat="1" applyFont="1" applyFill="1" applyAlignment="1">
      <alignment horizontal="right"/>
    </xf>
    <xf numFmtId="37" fontId="48" fillId="0" borderId="0" xfId="0" applyNumberFormat="1" applyFont="1" applyFill="1" applyAlignment="1">
      <alignment horizontal="left"/>
    </xf>
    <xf numFmtId="169" fontId="33" fillId="0" borderId="0" xfId="0" applyNumberFormat="1" applyFont="1" applyFill="1" applyAlignment="1" quotePrefix="1">
      <alignment horizontal="right"/>
    </xf>
    <xf numFmtId="0" fontId="51" fillId="0" borderId="0" xfId="0" applyNumberFormat="1" applyFont="1" applyFill="1" applyBorder="1" applyAlignment="1" quotePrefix="1">
      <alignment horizontal="center"/>
    </xf>
    <xf numFmtId="2" fontId="50" fillId="0" borderId="0" xfId="0" applyNumberFormat="1" applyFont="1" applyFill="1" applyAlignment="1">
      <alignment horizontal="center"/>
    </xf>
    <xf numFmtId="169" fontId="33" fillId="0" borderId="12" xfId="44" applyNumberFormat="1" applyFont="1" applyFill="1" applyBorder="1" applyAlignment="1">
      <alignment horizontal="right"/>
    </xf>
    <xf numFmtId="0" fontId="48" fillId="0" borderId="0" xfId="0" applyNumberFormat="1" applyFont="1" applyFill="1" applyAlignment="1">
      <alignment/>
    </xf>
    <xf numFmtId="37" fontId="33" fillId="0" borderId="0" xfId="0" applyNumberFormat="1" applyFont="1" applyFill="1" applyAlignment="1">
      <alignment/>
    </xf>
    <xf numFmtId="169" fontId="33" fillId="0" borderId="12" xfId="44" applyNumberFormat="1" applyFont="1" applyFill="1" applyBorder="1" applyAlignment="1">
      <alignment/>
    </xf>
    <xf numFmtId="37" fontId="50" fillId="0" borderId="0" xfId="0" applyNumberFormat="1" applyFont="1" applyFill="1" applyBorder="1" applyAlignment="1">
      <alignment horizontal="center"/>
    </xf>
    <xf numFmtId="39" fontId="33" fillId="0" borderId="0" xfId="0" applyFont="1" applyFill="1" applyBorder="1" applyAlignment="1">
      <alignment horizontal="center"/>
    </xf>
    <xf numFmtId="39" fontId="33" fillId="0" borderId="0" xfId="0" applyNumberFormat="1" applyFont="1" applyFill="1" applyBorder="1" applyAlignment="1">
      <alignment/>
    </xf>
    <xf numFmtId="39" fontId="33" fillId="0" borderId="17" xfId="0" applyNumberFormat="1" applyFont="1" applyFill="1" applyBorder="1" applyAlignment="1">
      <alignment/>
    </xf>
    <xf numFmtId="43" fontId="33" fillId="0" borderId="0" xfId="0" applyNumberFormat="1" applyFont="1" applyFill="1" applyAlignment="1">
      <alignment/>
    </xf>
    <xf numFmtId="37" fontId="33" fillId="0" borderId="0" xfId="0" applyNumberFormat="1" applyFont="1" applyFill="1" applyBorder="1" applyAlignment="1">
      <alignment/>
    </xf>
    <xf numFmtId="186" fontId="33" fillId="0" borderId="0" xfId="42" applyNumberFormat="1" applyFont="1" applyFill="1" applyBorder="1" applyAlignment="1">
      <alignment/>
    </xf>
    <xf numFmtId="186" fontId="33" fillId="0" borderId="18" xfId="42" applyNumberFormat="1" applyFont="1" applyFill="1" applyBorder="1" applyAlignment="1">
      <alignment/>
    </xf>
    <xf numFmtId="190" fontId="33" fillId="0" borderId="0" xfId="0" applyNumberFormat="1" applyFont="1" applyFill="1" applyBorder="1" applyAlignment="1">
      <alignment/>
    </xf>
    <xf numFmtId="186" fontId="33" fillId="0" borderId="0" xfId="42" applyNumberFormat="1" applyFont="1" applyFill="1" applyAlignment="1">
      <alignment horizontal="centerContinuous"/>
    </xf>
    <xf numFmtId="186" fontId="33" fillId="0" borderId="0" xfId="42" applyNumberFormat="1" applyFont="1" applyFill="1" applyBorder="1" applyAlignment="1">
      <alignment horizontal="centerContinuous"/>
    </xf>
    <xf numFmtId="40" fontId="33" fillId="0" borderId="0" xfId="0" applyNumberFormat="1" applyFont="1" applyFill="1" applyAlignment="1">
      <alignment/>
    </xf>
    <xf numFmtId="186" fontId="33" fillId="0" borderId="0" xfId="44" applyNumberFormat="1" applyFont="1" applyFill="1" applyBorder="1" applyAlignment="1">
      <alignment/>
    </xf>
    <xf numFmtId="186" fontId="33" fillId="0" borderId="0" xfId="0" applyNumberFormat="1" applyFont="1" applyFill="1" applyAlignment="1">
      <alignment/>
    </xf>
    <xf numFmtId="40" fontId="48" fillId="0" borderId="0" xfId="0" applyNumberFormat="1" applyFont="1" applyFill="1" applyAlignment="1">
      <alignment/>
    </xf>
    <xf numFmtId="169" fontId="33" fillId="0" borderId="13" xfId="44" applyNumberFormat="1" applyFont="1" applyFill="1" applyBorder="1" applyAlignment="1">
      <alignment horizontal="right"/>
    </xf>
    <xf numFmtId="39" fontId="33" fillId="0" borderId="12" xfId="0" applyFont="1" applyFill="1" applyBorder="1" applyAlignment="1">
      <alignment horizontal="center"/>
    </xf>
    <xf numFmtId="39" fontId="5" fillId="0" borderId="12" xfId="0" applyFont="1" applyBorder="1" applyAlignment="1">
      <alignment horizontal="center"/>
    </xf>
    <xf numFmtId="49" fontId="5" fillId="0" borderId="12" xfId="0" applyNumberFormat="1" applyFont="1" applyBorder="1" applyAlignment="1" quotePrefix="1">
      <alignment horizont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zerodec" xfId="45"/>
    <cellStyle name="Currency" xfId="46"/>
    <cellStyle name="Currency [0]" xfId="47"/>
    <cellStyle name="Currency1" xfId="48"/>
    <cellStyle name="Dollar (zero dec)" xfId="49"/>
    <cellStyle name="Explanatory Text" xfId="50"/>
    <cellStyle name="Followed Hyperlink" xfId="51"/>
    <cellStyle name="Good" xfId="52"/>
    <cellStyle name="Grey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Input [yellow]" xfId="60"/>
    <cellStyle name="Linked Cell" xfId="61"/>
    <cellStyle name="Neutral" xfId="62"/>
    <cellStyle name="no dec" xfId="63"/>
    <cellStyle name="Normal - Style1" xfId="64"/>
    <cellStyle name="Normal_CE-E" xfId="65"/>
    <cellStyle name="Note" xfId="66"/>
    <cellStyle name="Output" xfId="67"/>
    <cellStyle name="Percent" xfId="68"/>
    <cellStyle name="Percent [2]" xfId="69"/>
    <cellStyle name="Quantity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Relationship Id="rId2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Relationship Id="rId2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438150</xdr:colOff>
      <xdr:row>68</xdr:row>
      <xdr:rowOff>190500</xdr:rowOff>
    </xdr:from>
    <xdr:to>
      <xdr:col>6</xdr:col>
      <xdr:colOff>0</xdr:colOff>
      <xdr:row>71</xdr:row>
      <xdr:rowOff>28575</xdr:rowOff>
    </xdr:to>
    <xdr:pic>
      <xdr:nvPicPr>
        <xdr:cNvPr id="1" name="Picture 2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18326100"/>
          <a:ext cx="676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352425</xdr:colOff>
      <xdr:row>34</xdr:row>
      <xdr:rowOff>161925</xdr:rowOff>
    </xdr:from>
    <xdr:to>
      <xdr:col>6</xdr:col>
      <xdr:colOff>0</xdr:colOff>
      <xdr:row>36</xdr:row>
      <xdr:rowOff>266700</xdr:rowOff>
    </xdr:to>
    <xdr:pic>
      <xdr:nvPicPr>
        <xdr:cNvPr id="2" name="Picture 2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9229725"/>
          <a:ext cx="7620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581025</xdr:colOff>
      <xdr:row>0</xdr:row>
      <xdr:rowOff>133350</xdr:rowOff>
    </xdr:from>
    <xdr:to>
      <xdr:col>6</xdr:col>
      <xdr:colOff>0</xdr:colOff>
      <xdr:row>2</xdr:row>
      <xdr:rowOff>257175</xdr:rowOff>
    </xdr:to>
    <xdr:pic>
      <xdr:nvPicPr>
        <xdr:cNvPr id="3" name="Picture 2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133350"/>
          <a:ext cx="5334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95</xdr:row>
      <xdr:rowOff>95250</xdr:rowOff>
    </xdr:from>
    <xdr:to>
      <xdr:col>6</xdr:col>
      <xdr:colOff>0</xdr:colOff>
      <xdr:row>98</xdr:row>
      <xdr:rowOff>123825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3362325" y="25431750"/>
          <a:ext cx="14192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64</xdr:row>
      <xdr:rowOff>0</xdr:rowOff>
    </xdr:from>
    <xdr:to>
      <xdr:col>4</xdr:col>
      <xdr:colOff>47625</xdr:colOff>
      <xdr:row>67</xdr:row>
      <xdr:rowOff>28575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3362325" y="17068800"/>
          <a:ext cx="295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30</xdr:row>
      <xdr:rowOff>0</xdr:rowOff>
    </xdr:from>
    <xdr:to>
      <xdr:col>3</xdr:col>
      <xdr:colOff>228600</xdr:colOff>
      <xdr:row>33</xdr:row>
      <xdr:rowOff>28575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3362325" y="8001000"/>
          <a:ext cx="2286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108</xdr:row>
      <xdr:rowOff>123825</xdr:rowOff>
    </xdr:from>
    <xdr:to>
      <xdr:col>5</xdr:col>
      <xdr:colOff>0</xdr:colOff>
      <xdr:row>111</xdr:row>
      <xdr:rowOff>9525</xdr:rowOff>
    </xdr:to>
    <xdr:pic>
      <xdr:nvPicPr>
        <xdr:cNvPr id="1" name="Picture 2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27898725"/>
          <a:ext cx="10191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</xdr:colOff>
      <xdr:row>69</xdr:row>
      <xdr:rowOff>95250</xdr:rowOff>
    </xdr:from>
    <xdr:to>
      <xdr:col>5</xdr:col>
      <xdr:colOff>0</xdr:colOff>
      <xdr:row>71</xdr:row>
      <xdr:rowOff>257175</xdr:rowOff>
    </xdr:to>
    <xdr:pic>
      <xdr:nvPicPr>
        <xdr:cNvPr id="2" name="Picture 2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7840325"/>
          <a:ext cx="9715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</xdr:row>
      <xdr:rowOff>38100</xdr:rowOff>
    </xdr:from>
    <xdr:to>
      <xdr:col>5</xdr:col>
      <xdr:colOff>0</xdr:colOff>
      <xdr:row>3</xdr:row>
      <xdr:rowOff>209550</xdr:rowOff>
    </xdr:to>
    <xdr:pic>
      <xdr:nvPicPr>
        <xdr:cNvPr id="3" name="Picture 2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86225" y="295275"/>
          <a:ext cx="9144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137</xdr:row>
      <xdr:rowOff>238125</xdr:rowOff>
    </xdr:from>
    <xdr:to>
      <xdr:col>4</xdr:col>
      <xdr:colOff>123825</xdr:colOff>
      <xdr:row>141</xdr:row>
      <xdr:rowOff>38100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3543300" y="35471100"/>
          <a:ext cx="5619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102</xdr:row>
      <xdr:rowOff>257175</xdr:rowOff>
    </xdr:from>
    <xdr:to>
      <xdr:col>4</xdr:col>
      <xdr:colOff>219075</xdr:colOff>
      <xdr:row>106</xdr:row>
      <xdr:rowOff>57150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3543300" y="26489025"/>
          <a:ext cx="6572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29</xdr:row>
      <xdr:rowOff>257175</xdr:rowOff>
    </xdr:from>
    <xdr:to>
      <xdr:col>3</xdr:col>
      <xdr:colOff>57150</xdr:colOff>
      <xdr:row>33</xdr:row>
      <xdr:rowOff>76200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3543300" y="7715250"/>
          <a:ext cx="4381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35</xdr:row>
      <xdr:rowOff>38100</xdr:rowOff>
    </xdr:from>
    <xdr:to>
      <xdr:col>5</xdr:col>
      <xdr:colOff>0</xdr:colOff>
      <xdr:row>37</xdr:row>
      <xdr:rowOff>209550</xdr:rowOff>
    </xdr:to>
    <xdr:pic>
      <xdr:nvPicPr>
        <xdr:cNvPr id="7" name="Picture 2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86225" y="9039225"/>
          <a:ext cx="9144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63</xdr:row>
      <xdr:rowOff>257175</xdr:rowOff>
    </xdr:from>
    <xdr:to>
      <xdr:col>3</xdr:col>
      <xdr:colOff>57150</xdr:colOff>
      <xdr:row>67</xdr:row>
      <xdr:rowOff>76200</xdr:rowOff>
    </xdr:to>
    <xdr:pic>
      <xdr:nvPicPr>
        <xdr:cNvPr id="8" name="Picture 6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3543300" y="16459200"/>
          <a:ext cx="4381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1000125</xdr:colOff>
      <xdr:row>1</xdr:row>
      <xdr:rowOff>104775</xdr:rowOff>
    </xdr:from>
    <xdr:to>
      <xdr:col>10</xdr:col>
      <xdr:colOff>1047750</xdr:colOff>
      <xdr:row>3</xdr:row>
      <xdr:rowOff>228600</xdr:rowOff>
    </xdr:to>
    <xdr:pic>
      <xdr:nvPicPr>
        <xdr:cNvPr id="1" name="Picture 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371475"/>
          <a:ext cx="12096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876300</xdr:colOff>
      <xdr:row>16</xdr:row>
      <xdr:rowOff>190500</xdr:rowOff>
    </xdr:from>
    <xdr:to>
      <xdr:col>2</xdr:col>
      <xdr:colOff>1047750</xdr:colOff>
      <xdr:row>18</xdr:row>
      <xdr:rowOff>219075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876300" y="4457700"/>
          <a:ext cx="3248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1000125</xdr:colOff>
      <xdr:row>1</xdr:row>
      <xdr:rowOff>104775</xdr:rowOff>
    </xdr:from>
    <xdr:to>
      <xdr:col>10</xdr:col>
      <xdr:colOff>1047750</xdr:colOff>
      <xdr:row>3</xdr:row>
      <xdr:rowOff>228600</xdr:rowOff>
    </xdr:to>
    <xdr:pic>
      <xdr:nvPicPr>
        <xdr:cNvPr id="1" name="Picture 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371475"/>
          <a:ext cx="12096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876300</xdr:colOff>
      <xdr:row>25</xdr:row>
      <xdr:rowOff>190500</xdr:rowOff>
    </xdr:from>
    <xdr:to>
      <xdr:col>2</xdr:col>
      <xdr:colOff>1047750</xdr:colOff>
      <xdr:row>27</xdr:row>
      <xdr:rowOff>123825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876300" y="6791325"/>
          <a:ext cx="33337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zoomScalePageLayoutView="0" workbookViewId="0" topLeftCell="A1">
      <selection activeCell="A1" sqref="A1"/>
    </sheetView>
  </sheetViews>
  <sheetFormatPr defaultColWidth="11.8515625" defaultRowHeight="1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3627">
      <selection activeCell="A1" sqref="A1"/>
    </sheetView>
  </sheetViews>
  <sheetFormatPr defaultColWidth="7.0039062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100"/>
  <sheetViews>
    <sheetView showGridLines="0" tabSelected="1" view="pageBreakPreview" zoomScale="70" zoomScaleNormal="115" zoomScaleSheetLayoutView="70" workbookViewId="0" topLeftCell="A28">
      <selection activeCell="B6" sqref="B6"/>
    </sheetView>
  </sheetViews>
  <sheetFormatPr defaultColWidth="9.7109375" defaultRowHeight="21" customHeight="1"/>
  <cols>
    <col min="1" max="1" width="30.7109375" style="61" customWidth="1"/>
    <col min="2" max="2" width="18.00390625" style="39" customWidth="1"/>
    <col min="3" max="3" width="1.7109375" style="39" customWidth="1"/>
    <col min="4" max="4" width="3.7109375" style="67" customWidth="1"/>
    <col min="5" max="5" width="0.85546875" style="53" customWidth="1"/>
    <col min="6" max="6" width="16.7109375" style="67" customWidth="1"/>
    <col min="7" max="7" width="0.85546875" style="39" customWidth="1"/>
    <col min="8" max="8" width="16.7109375" style="39" customWidth="1"/>
    <col min="9" max="9" width="0.85546875" style="39" customWidth="1"/>
    <col min="10" max="10" width="16.7109375" style="39" customWidth="1"/>
    <col min="11" max="28" width="9.7109375" style="39" customWidth="1"/>
    <col min="29" max="31" width="15.7109375" style="39" customWidth="1"/>
    <col min="32" max="49" width="9.7109375" style="39" customWidth="1"/>
    <col min="50" max="54" width="10.7109375" style="39" customWidth="1"/>
    <col min="55" max="63" width="9.7109375" style="39" customWidth="1"/>
    <col min="64" max="68" width="10.7109375" style="39" customWidth="1"/>
    <col min="69" max="16384" width="9.7109375" style="39" customWidth="1"/>
  </cols>
  <sheetData>
    <row r="1" spans="1:6" ht="21" customHeight="1">
      <c r="A1" s="35" t="s">
        <v>160</v>
      </c>
      <c r="B1" s="36"/>
      <c r="C1" s="36"/>
      <c r="D1" s="37"/>
      <c r="E1" s="38"/>
      <c r="F1" s="37"/>
    </row>
    <row r="2" spans="1:6" ht="21" customHeight="1">
      <c r="A2" s="35" t="s">
        <v>86</v>
      </c>
      <c r="B2" s="40"/>
      <c r="C2" s="40"/>
      <c r="D2" s="40"/>
      <c r="E2" s="40"/>
      <c r="F2" s="40"/>
    </row>
    <row r="3" spans="1:6" ht="21" customHeight="1">
      <c r="A3" s="35" t="s">
        <v>182</v>
      </c>
      <c r="B3" s="40"/>
      <c r="C3" s="40"/>
      <c r="D3" s="40"/>
      <c r="E3" s="40"/>
      <c r="F3" s="40"/>
    </row>
    <row r="4" spans="1:10" ht="21" customHeight="1">
      <c r="A4" s="39"/>
      <c r="B4" s="41"/>
      <c r="C4" s="41"/>
      <c r="D4" s="42"/>
      <c r="E4" s="41"/>
      <c r="F4" s="43"/>
      <c r="J4" s="43" t="s">
        <v>58</v>
      </c>
    </row>
    <row r="5" spans="1:10" ht="21" customHeight="1">
      <c r="A5" s="39"/>
      <c r="B5" s="41"/>
      <c r="C5" s="41"/>
      <c r="D5" s="42"/>
      <c r="E5" s="41"/>
      <c r="F5" s="44" t="s">
        <v>166</v>
      </c>
      <c r="J5" s="43"/>
    </row>
    <row r="6" spans="1:10" ht="21" customHeight="1">
      <c r="A6" s="39"/>
      <c r="B6" s="41"/>
      <c r="C6" s="41"/>
      <c r="D6" s="42"/>
      <c r="E6" s="41"/>
      <c r="F6" s="45" t="s">
        <v>165</v>
      </c>
      <c r="H6" s="122" t="s">
        <v>152</v>
      </c>
      <c r="I6" s="122"/>
      <c r="J6" s="122"/>
    </row>
    <row r="7" spans="1:10" ht="21" customHeight="1">
      <c r="A7" s="39"/>
      <c r="D7" s="45" t="s">
        <v>6</v>
      </c>
      <c r="E7" s="46"/>
      <c r="F7" s="47" t="s">
        <v>183</v>
      </c>
      <c r="H7" s="47" t="s">
        <v>183</v>
      </c>
      <c r="I7" s="48"/>
      <c r="J7" s="47" t="s">
        <v>136</v>
      </c>
    </row>
    <row r="8" spans="1:10" ht="21" customHeight="1">
      <c r="A8" s="39"/>
      <c r="D8" s="49"/>
      <c r="E8" s="46"/>
      <c r="F8" s="50" t="s">
        <v>55</v>
      </c>
      <c r="H8" s="50" t="s">
        <v>55</v>
      </c>
      <c r="I8" s="51"/>
      <c r="J8" s="50" t="s">
        <v>56</v>
      </c>
    </row>
    <row r="9" spans="1:10" ht="21" customHeight="1">
      <c r="A9" s="39"/>
      <c r="D9" s="49"/>
      <c r="E9" s="46"/>
      <c r="F9" s="50" t="s">
        <v>57</v>
      </c>
      <c r="H9" s="50" t="s">
        <v>57</v>
      </c>
      <c r="I9" s="51"/>
      <c r="J9" s="52"/>
    </row>
    <row r="10" spans="1:6" ht="21" customHeight="1">
      <c r="A10" s="35" t="s">
        <v>9</v>
      </c>
      <c r="D10" s="44"/>
      <c r="F10" s="54"/>
    </row>
    <row r="11" spans="1:8" ht="21" customHeight="1">
      <c r="A11" s="35" t="s">
        <v>10</v>
      </c>
      <c r="C11" s="55"/>
      <c r="D11" s="56"/>
      <c r="E11" s="55"/>
      <c r="F11" s="55"/>
      <c r="G11" s="55"/>
      <c r="H11" s="55"/>
    </row>
    <row r="12" spans="1:10" ht="21" customHeight="1">
      <c r="A12" s="39" t="s">
        <v>27</v>
      </c>
      <c r="C12" s="55"/>
      <c r="D12" s="56"/>
      <c r="E12" s="57"/>
      <c r="F12" s="58">
        <v>107303</v>
      </c>
      <c r="H12" s="59">
        <v>90517</v>
      </c>
      <c r="I12" s="60"/>
      <c r="J12" s="59">
        <v>63558</v>
      </c>
    </row>
    <row r="13" spans="1:10" ht="21" customHeight="1">
      <c r="A13" s="61" t="s">
        <v>116</v>
      </c>
      <c r="C13" s="55"/>
      <c r="D13" s="56" t="s">
        <v>84</v>
      </c>
      <c r="E13" s="57"/>
      <c r="F13" s="58">
        <v>59975</v>
      </c>
      <c r="H13" s="59">
        <v>59975</v>
      </c>
      <c r="I13" s="60"/>
      <c r="J13" s="59">
        <v>59994</v>
      </c>
    </row>
    <row r="14" spans="1:10" s="62" customFormat="1" ht="21" customHeight="1">
      <c r="A14" s="39" t="s">
        <v>37</v>
      </c>
      <c r="C14" s="55"/>
      <c r="D14" s="56" t="s">
        <v>128</v>
      </c>
      <c r="E14" s="57"/>
      <c r="F14" s="59">
        <v>6199</v>
      </c>
      <c r="G14" s="39"/>
      <c r="H14" s="59">
        <v>6188</v>
      </c>
      <c r="I14" s="58"/>
      <c r="J14" s="59">
        <v>14673</v>
      </c>
    </row>
    <row r="15" spans="1:10" ht="21" customHeight="1">
      <c r="A15" s="62" t="s">
        <v>74</v>
      </c>
      <c r="C15" s="55"/>
      <c r="D15" s="63">
        <v>5</v>
      </c>
      <c r="E15" s="57"/>
      <c r="F15" s="59">
        <v>997425</v>
      </c>
      <c r="H15" s="59">
        <v>997425</v>
      </c>
      <c r="I15" s="58"/>
      <c r="J15" s="59">
        <v>989745</v>
      </c>
    </row>
    <row r="16" spans="1:10" ht="21" customHeight="1">
      <c r="A16" s="39" t="s">
        <v>42</v>
      </c>
      <c r="C16" s="55"/>
      <c r="D16" s="63">
        <v>6</v>
      </c>
      <c r="E16" s="57"/>
      <c r="F16" s="59">
        <v>836449</v>
      </c>
      <c r="H16" s="59">
        <v>836449</v>
      </c>
      <c r="I16" s="58"/>
      <c r="J16" s="59">
        <v>840491</v>
      </c>
    </row>
    <row r="17" spans="1:10" ht="21" customHeight="1">
      <c r="A17" s="39" t="s">
        <v>35</v>
      </c>
      <c r="C17" s="55"/>
      <c r="D17" s="63">
        <v>7</v>
      </c>
      <c r="E17" s="57"/>
      <c r="F17" s="59">
        <v>93199</v>
      </c>
      <c r="H17" s="59">
        <v>93199</v>
      </c>
      <c r="I17" s="58"/>
      <c r="J17" s="59">
        <v>106664</v>
      </c>
    </row>
    <row r="18" spans="1:10" ht="21" customHeight="1">
      <c r="A18" s="39" t="s">
        <v>72</v>
      </c>
      <c r="C18" s="55"/>
      <c r="D18" s="63">
        <v>8</v>
      </c>
      <c r="E18" s="57"/>
      <c r="F18" s="59">
        <v>54509</v>
      </c>
      <c r="H18" s="59">
        <v>54509</v>
      </c>
      <c r="I18" s="58"/>
      <c r="J18" s="59">
        <v>52195</v>
      </c>
    </row>
    <row r="19" spans="1:10" ht="21" customHeight="1">
      <c r="A19" s="39" t="s">
        <v>112</v>
      </c>
      <c r="C19" s="55"/>
      <c r="D19" s="63"/>
      <c r="E19" s="57"/>
      <c r="F19" s="59">
        <v>2141</v>
      </c>
      <c r="H19" s="59">
        <v>2141</v>
      </c>
      <c r="I19" s="58"/>
      <c r="J19" s="59">
        <v>2141</v>
      </c>
    </row>
    <row r="20" spans="1:10" ht="21" customHeight="1">
      <c r="A20" s="39" t="s">
        <v>7</v>
      </c>
      <c r="C20" s="55"/>
      <c r="D20" s="63"/>
      <c r="E20" s="57"/>
      <c r="F20" s="64">
        <v>10615</v>
      </c>
      <c r="H20" s="59">
        <v>10248</v>
      </c>
      <c r="I20" s="58"/>
      <c r="J20" s="65">
        <v>11393</v>
      </c>
    </row>
    <row r="21" spans="1:10" ht="21" customHeight="1">
      <c r="A21" s="35" t="s">
        <v>11</v>
      </c>
      <c r="C21" s="55"/>
      <c r="D21" s="56"/>
      <c r="E21" s="57"/>
      <c r="F21" s="66">
        <f>SUM(F12:F20)</f>
        <v>2167815</v>
      </c>
      <c r="G21" s="67"/>
      <c r="H21" s="66">
        <f>SUM(H12:H20)</f>
        <v>2150651</v>
      </c>
      <c r="I21" s="58"/>
      <c r="J21" s="66">
        <f>SUM(J12:J20)</f>
        <v>2140854</v>
      </c>
    </row>
    <row r="22" spans="1:10" ht="21" customHeight="1">
      <c r="A22" s="35" t="s">
        <v>12</v>
      </c>
      <c r="C22" s="55"/>
      <c r="D22" s="56"/>
      <c r="E22" s="57"/>
      <c r="F22" s="68"/>
      <c r="G22" s="67"/>
      <c r="H22" s="68"/>
      <c r="I22" s="58"/>
      <c r="J22" s="68"/>
    </row>
    <row r="23" spans="1:10" ht="21" customHeight="1">
      <c r="A23" s="39" t="s">
        <v>36</v>
      </c>
      <c r="C23" s="55"/>
      <c r="D23" s="56" t="s">
        <v>117</v>
      </c>
      <c r="E23" s="57"/>
      <c r="F23" s="68">
        <v>125314</v>
      </c>
      <c r="H23" s="59">
        <v>125314</v>
      </c>
      <c r="I23" s="58"/>
      <c r="J23" s="69">
        <v>41261</v>
      </c>
    </row>
    <row r="24" spans="1:10" ht="21" customHeight="1">
      <c r="A24" s="61" t="s">
        <v>115</v>
      </c>
      <c r="C24" s="55"/>
      <c r="D24" s="56" t="s">
        <v>129</v>
      </c>
      <c r="E24" s="57"/>
      <c r="F24" s="68">
        <v>119517</v>
      </c>
      <c r="H24" s="59">
        <v>119517</v>
      </c>
      <c r="I24" s="58"/>
      <c r="J24" s="69">
        <v>14192</v>
      </c>
    </row>
    <row r="25" spans="1:10" ht="21" customHeight="1">
      <c r="A25" s="39" t="s">
        <v>121</v>
      </c>
      <c r="C25" s="55"/>
      <c r="D25" s="63">
        <v>7</v>
      </c>
      <c r="E25" s="57"/>
      <c r="F25" s="68">
        <v>49485</v>
      </c>
      <c r="H25" s="59">
        <v>49485</v>
      </c>
      <c r="I25" s="58"/>
      <c r="J25" s="69">
        <v>83977</v>
      </c>
    </row>
    <row r="26" spans="1:10" ht="21" customHeight="1">
      <c r="A26" s="39" t="s">
        <v>120</v>
      </c>
      <c r="C26" s="55"/>
      <c r="D26" s="63">
        <v>8</v>
      </c>
      <c r="E26" s="57"/>
      <c r="F26" s="68">
        <v>34495</v>
      </c>
      <c r="H26" s="59">
        <v>34495</v>
      </c>
      <c r="I26" s="58"/>
      <c r="J26" s="69">
        <v>31526</v>
      </c>
    </row>
    <row r="27" spans="1:10" ht="21" customHeight="1">
      <c r="A27" s="39" t="s">
        <v>161</v>
      </c>
      <c r="C27" s="55"/>
      <c r="D27" s="63">
        <v>11</v>
      </c>
      <c r="E27" s="57"/>
      <c r="F27" s="68">
        <v>0</v>
      </c>
      <c r="H27" s="59">
        <v>5000</v>
      </c>
      <c r="I27" s="58"/>
      <c r="J27" s="69">
        <v>0</v>
      </c>
    </row>
    <row r="28" spans="1:10" ht="21" customHeight="1">
      <c r="A28" s="39" t="s">
        <v>39</v>
      </c>
      <c r="C28" s="55"/>
      <c r="D28" s="63">
        <v>12</v>
      </c>
      <c r="E28" s="57"/>
      <c r="F28" s="68">
        <v>13515</v>
      </c>
      <c r="H28" s="59">
        <v>13515</v>
      </c>
      <c r="I28" s="58"/>
      <c r="J28" s="69">
        <v>9339</v>
      </c>
    </row>
    <row r="29" spans="1:10" ht="21" customHeight="1">
      <c r="A29" s="39" t="s">
        <v>40</v>
      </c>
      <c r="C29" s="55"/>
      <c r="D29" s="63"/>
      <c r="E29" s="57"/>
      <c r="F29" s="68">
        <v>7786</v>
      </c>
      <c r="H29" s="59">
        <v>7786</v>
      </c>
      <c r="I29" s="58"/>
      <c r="J29" s="69">
        <v>4080</v>
      </c>
    </row>
    <row r="30" spans="1:10" ht="21" customHeight="1">
      <c r="A30" s="39" t="s">
        <v>64</v>
      </c>
      <c r="C30" s="55"/>
      <c r="D30" s="63">
        <v>13</v>
      </c>
      <c r="E30" s="57"/>
      <c r="F30" s="68">
        <v>27340</v>
      </c>
      <c r="H30" s="59">
        <v>27340</v>
      </c>
      <c r="I30" s="58"/>
      <c r="J30" s="69">
        <v>21045</v>
      </c>
    </row>
    <row r="31" spans="1:10" ht="21" customHeight="1">
      <c r="A31" s="35" t="s">
        <v>13</v>
      </c>
      <c r="C31" s="55"/>
      <c r="D31" s="56"/>
      <c r="E31" s="57"/>
      <c r="F31" s="66">
        <f>SUM(F23:F30)</f>
        <v>377452</v>
      </c>
      <c r="G31" s="70"/>
      <c r="H31" s="66">
        <f>SUM(H23:H30)</f>
        <v>382452</v>
      </c>
      <c r="I31" s="58"/>
      <c r="J31" s="66">
        <f>SUM(J23:J30)</f>
        <v>205420</v>
      </c>
    </row>
    <row r="32" spans="1:10" ht="21" customHeight="1" thickBot="1">
      <c r="A32" s="35" t="s">
        <v>14</v>
      </c>
      <c r="D32" s="56"/>
      <c r="E32" s="57"/>
      <c r="F32" s="71">
        <f>F21+F31</f>
        <v>2545267</v>
      </c>
      <c r="H32" s="71">
        <f>H21+H31</f>
        <v>2533103</v>
      </c>
      <c r="I32" s="58"/>
      <c r="J32" s="71">
        <f>J21+J31</f>
        <v>2346274</v>
      </c>
    </row>
    <row r="33" ht="21" customHeight="1" thickTop="1">
      <c r="A33" s="35"/>
    </row>
    <row r="34" spans="1:6" ht="21" customHeight="1">
      <c r="A34" s="39" t="s">
        <v>5</v>
      </c>
      <c r="D34" s="72"/>
      <c r="E34" s="39"/>
      <c r="F34" s="39"/>
    </row>
    <row r="35" spans="1:5" ht="21" customHeight="1">
      <c r="A35" s="35" t="s">
        <v>160</v>
      </c>
      <c r="B35" s="36"/>
      <c r="C35" s="36"/>
      <c r="D35" s="73"/>
      <c r="E35" s="38"/>
    </row>
    <row r="36" spans="1:5" ht="21" customHeight="1">
      <c r="A36" s="35" t="s">
        <v>79</v>
      </c>
      <c r="B36" s="40"/>
      <c r="C36" s="40"/>
      <c r="D36" s="74"/>
      <c r="E36" s="40"/>
    </row>
    <row r="37" spans="1:6" ht="21" customHeight="1">
      <c r="A37" s="35" t="s">
        <v>182</v>
      </c>
      <c r="B37" s="40"/>
      <c r="C37" s="40"/>
      <c r="D37" s="40"/>
      <c r="E37" s="40"/>
      <c r="F37" s="40"/>
    </row>
    <row r="38" spans="1:10" ht="21" customHeight="1">
      <c r="A38" s="39"/>
      <c r="B38" s="41"/>
      <c r="C38" s="41"/>
      <c r="D38" s="42"/>
      <c r="E38" s="41"/>
      <c r="F38" s="43"/>
      <c r="J38" s="43" t="s">
        <v>58</v>
      </c>
    </row>
    <row r="39" spans="1:10" ht="21" customHeight="1">
      <c r="A39" s="39"/>
      <c r="B39" s="41"/>
      <c r="C39" s="41"/>
      <c r="D39" s="42"/>
      <c r="E39" s="41"/>
      <c r="F39" s="44" t="s">
        <v>166</v>
      </c>
      <c r="J39" s="43"/>
    </row>
    <row r="40" spans="1:10" ht="21" customHeight="1">
      <c r="A40" s="39"/>
      <c r="B40" s="41"/>
      <c r="C40" s="41"/>
      <c r="D40" s="42"/>
      <c r="E40" s="41"/>
      <c r="F40" s="45" t="s">
        <v>165</v>
      </c>
      <c r="H40" s="122" t="s">
        <v>152</v>
      </c>
      <c r="I40" s="122"/>
      <c r="J40" s="122"/>
    </row>
    <row r="41" spans="1:10" ht="21" customHeight="1">
      <c r="A41" s="39"/>
      <c r="D41" s="45" t="s">
        <v>6</v>
      </c>
      <c r="E41" s="46"/>
      <c r="F41" s="47" t="s">
        <v>183</v>
      </c>
      <c r="H41" s="47" t="s">
        <v>183</v>
      </c>
      <c r="I41" s="48"/>
      <c r="J41" s="47" t="s">
        <v>136</v>
      </c>
    </row>
    <row r="42" spans="1:10" ht="21" customHeight="1">
      <c r="A42" s="39"/>
      <c r="D42" s="49"/>
      <c r="E42" s="46"/>
      <c r="F42" s="50" t="s">
        <v>55</v>
      </c>
      <c r="H42" s="50" t="s">
        <v>55</v>
      </c>
      <c r="I42" s="51"/>
      <c r="J42" s="50" t="s">
        <v>56</v>
      </c>
    </row>
    <row r="43" spans="1:10" ht="21" customHeight="1">
      <c r="A43" s="39"/>
      <c r="D43" s="49"/>
      <c r="E43" s="46"/>
      <c r="F43" s="50" t="s">
        <v>57</v>
      </c>
      <c r="H43" s="50" t="s">
        <v>57</v>
      </c>
      <c r="I43" s="51"/>
      <c r="J43" s="52"/>
    </row>
    <row r="44" spans="1:6" ht="21" customHeight="1">
      <c r="A44" s="35" t="s">
        <v>15</v>
      </c>
      <c r="B44" s="75"/>
      <c r="C44" s="75"/>
      <c r="D44" s="56"/>
      <c r="E44" s="75"/>
      <c r="F44" s="75"/>
    </row>
    <row r="45" spans="1:4" ht="21" customHeight="1">
      <c r="A45" s="35" t="s">
        <v>16</v>
      </c>
      <c r="D45" s="56"/>
    </row>
    <row r="46" spans="1:10" ht="21" customHeight="1">
      <c r="A46" s="39" t="s">
        <v>29</v>
      </c>
      <c r="D46" s="56" t="s">
        <v>80</v>
      </c>
      <c r="E46" s="57"/>
      <c r="F46" s="76">
        <v>295320</v>
      </c>
      <c r="H46" s="76">
        <v>295296</v>
      </c>
      <c r="I46" s="60"/>
      <c r="J46" s="76">
        <v>382596</v>
      </c>
    </row>
    <row r="47" spans="1:10" ht="21" customHeight="1">
      <c r="A47" s="39" t="s">
        <v>38</v>
      </c>
      <c r="D47" s="56"/>
      <c r="E47" s="57"/>
      <c r="F47" s="76">
        <v>9271</v>
      </c>
      <c r="H47" s="76">
        <v>9271</v>
      </c>
      <c r="I47" s="60"/>
      <c r="J47" s="76">
        <v>529</v>
      </c>
    </row>
    <row r="48" spans="1:10" ht="21" customHeight="1">
      <c r="A48" s="39" t="s">
        <v>75</v>
      </c>
      <c r="D48" s="56" t="s">
        <v>68</v>
      </c>
      <c r="E48" s="57"/>
      <c r="F48" s="76">
        <v>18278</v>
      </c>
      <c r="H48" s="76">
        <v>18278</v>
      </c>
      <c r="I48" s="60"/>
      <c r="J48" s="76">
        <v>22201</v>
      </c>
    </row>
    <row r="49" spans="1:10" ht="21" customHeight="1">
      <c r="A49" s="39" t="s">
        <v>104</v>
      </c>
      <c r="D49" s="56" t="s">
        <v>77</v>
      </c>
      <c r="E49" s="57"/>
      <c r="F49" s="76">
        <v>149906</v>
      </c>
      <c r="H49" s="76">
        <v>149906</v>
      </c>
      <c r="I49" s="60"/>
      <c r="J49" s="76">
        <v>149952</v>
      </c>
    </row>
    <row r="50" spans="1:10" ht="21" customHeight="1">
      <c r="A50" s="39" t="s">
        <v>148</v>
      </c>
      <c r="D50" s="56"/>
      <c r="E50" s="57"/>
      <c r="I50" s="60"/>
      <c r="J50" s="76"/>
    </row>
    <row r="51" spans="1:10" ht="21" customHeight="1">
      <c r="A51" s="39" t="s">
        <v>147</v>
      </c>
      <c r="D51" s="56" t="s">
        <v>90</v>
      </c>
      <c r="E51" s="57"/>
      <c r="F51" s="76">
        <v>40739</v>
      </c>
      <c r="H51" s="76">
        <v>40739</v>
      </c>
      <c r="I51" s="57"/>
      <c r="J51" s="76">
        <v>51040</v>
      </c>
    </row>
    <row r="52" spans="1:10" ht="21" customHeight="1">
      <c r="A52" s="39" t="s">
        <v>123</v>
      </c>
      <c r="D52" s="56"/>
      <c r="E52" s="57"/>
      <c r="F52" s="77">
        <v>264</v>
      </c>
      <c r="H52" s="77">
        <v>264</v>
      </c>
      <c r="I52" s="57"/>
      <c r="J52" s="77">
        <v>566</v>
      </c>
    </row>
    <row r="53" spans="1:10" ht="21" customHeight="1">
      <c r="A53" s="39" t="s">
        <v>65</v>
      </c>
      <c r="D53" s="56"/>
      <c r="E53" s="57"/>
      <c r="F53" s="77">
        <v>12412</v>
      </c>
      <c r="H53" s="77">
        <v>10949</v>
      </c>
      <c r="I53" s="57"/>
      <c r="J53" s="77">
        <v>23097</v>
      </c>
    </row>
    <row r="54" spans="1:10" ht="21" customHeight="1">
      <c r="A54" s="39" t="s">
        <v>99</v>
      </c>
      <c r="B54" s="55"/>
      <c r="D54" s="63"/>
      <c r="E54" s="57"/>
      <c r="F54" s="78">
        <v>138499</v>
      </c>
      <c r="H54" s="78">
        <v>138499</v>
      </c>
      <c r="I54" s="57"/>
      <c r="J54" s="79">
        <v>65466</v>
      </c>
    </row>
    <row r="55" spans="1:10" ht="21" customHeight="1">
      <c r="A55" s="39" t="s">
        <v>0</v>
      </c>
      <c r="B55" s="55"/>
      <c r="D55" s="63"/>
      <c r="E55" s="57"/>
      <c r="F55" s="80">
        <v>101384</v>
      </c>
      <c r="H55" s="80">
        <v>98768</v>
      </c>
      <c r="I55" s="57"/>
      <c r="J55" s="81">
        <v>70544</v>
      </c>
    </row>
    <row r="56" spans="1:10" ht="21" customHeight="1">
      <c r="A56" s="35" t="s">
        <v>17</v>
      </c>
      <c r="C56" s="55"/>
      <c r="D56" s="56"/>
      <c r="E56" s="57"/>
      <c r="F56" s="82">
        <f>SUM(F46:F55)</f>
        <v>766073</v>
      </c>
      <c r="G56" s="83"/>
      <c r="H56" s="82">
        <f>SUM(H46:H55)</f>
        <v>761970</v>
      </c>
      <c r="I56" s="57"/>
      <c r="J56" s="82">
        <f>SUM(J46:J55)</f>
        <v>765991</v>
      </c>
    </row>
    <row r="57" spans="1:10" ht="21" customHeight="1">
      <c r="A57" s="35" t="s">
        <v>67</v>
      </c>
      <c r="C57" s="55"/>
      <c r="D57" s="56"/>
      <c r="E57" s="57"/>
      <c r="F57" s="84"/>
      <c r="G57" s="83"/>
      <c r="H57" s="84"/>
      <c r="I57" s="57"/>
      <c r="J57" s="84"/>
    </row>
    <row r="58" spans="1:10" ht="21" customHeight="1">
      <c r="A58" s="39" t="s">
        <v>76</v>
      </c>
      <c r="C58" s="55"/>
      <c r="D58" s="56" t="s">
        <v>68</v>
      </c>
      <c r="E58" s="57"/>
      <c r="F58" s="78">
        <v>1014</v>
      </c>
      <c r="H58" s="78">
        <v>1014</v>
      </c>
      <c r="I58" s="57"/>
      <c r="J58" s="78">
        <v>12665</v>
      </c>
    </row>
    <row r="59" spans="1:10" ht="21" customHeight="1">
      <c r="A59" s="39" t="s">
        <v>140</v>
      </c>
      <c r="C59" s="55"/>
      <c r="D59" s="56" t="s">
        <v>77</v>
      </c>
      <c r="E59" s="57"/>
      <c r="F59" s="78">
        <v>694575</v>
      </c>
      <c r="H59" s="78">
        <v>694575</v>
      </c>
      <c r="I59" s="57"/>
      <c r="J59" s="78">
        <v>529218</v>
      </c>
    </row>
    <row r="60" spans="1:10" ht="21" customHeight="1">
      <c r="A60" s="39" t="s">
        <v>125</v>
      </c>
      <c r="C60" s="55"/>
      <c r="I60" s="53"/>
      <c r="J60" s="67"/>
    </row>
    <row r="61" spans="1:10" ht="21" customHeight="1">
      <c r="A61" s="39" t="s">
        <v>92</v>
      </c>
      <c r="C61" s="55"/>
      <c r="D61" s="56" t="s">
        <v>90</v>
      </c>
      <c r="E61" s="57"/>
      <c r="F61" s="78">
        <v>11785</v>
      </c>
      <c r="H61" s="78">
        <v>11785</v>
      </c>
      <c r="I61" s="57"/>
      <c r="J61" s="78">
        <v>13946</v>
      </c>
    </row>
    <row r="62" spans="1:10" ht="21" customHeight="1">
      <c r="A62" s="39" t="s">
        <v>126</v>
      </c>
      <c r="C62" s="55"/>
      <c r="F62" s="78"/>
      <c r="H62" s="78"/>
      <c r="I62" s="53"/>
      <c r="J62" s="67"/>
    </row>
    <row r="63" spans="1:10" ht="21" customHeight="1">
      <c r="A63" s="39" t="s">
        <v>92</v>
      </c>
      <c r="C63" s="55"/>
      <c r="D63" s="56"/>
      <c r="E63" s="57"/>
      <c r="F63" s="78">
        <v>0</v>
      </c>
      <c r="H63" s="78">
        <v>0</v>
      </c>
      <c r="I63" s="57"/>
      <c r="J63" s="78">
        <v>99</v>
      </c>
    </row>
    <row r="64" spans="1:10" ht="21" customHeight="1">
      <c r="A64" s="39" t="s">
        <v>70</v>
      </c>
      <c r="C64" s="55"/>
      <c r="D64" s="56"/>
      <c r="E64" s="57"/>
      <c r="F64" s="78">
        <v>6126</v>
      </c>
      <c r="H64" s="78">
        <v>6126</v>
      </c>
      <c r="I64" s="57"/>
      <c r="J64" s="78">
        <v>5599</v>
      </c>
    </row>
    <row r="65" spans="1:10" ht="21" customHeight="1">
      <c r="A65" s="35" t="s">
        <v>30</v>
      </c>
      <c r="C65" s="55"/>
      <c r="D65" s="56"/>
      <c r="E65" s="57"/>
      <c r="F65" s="82">
        <f>SUM(F58:F64)</f>
        <v>713500</v>
      </c>
      <c r="G65" s="83"/>
      <c r="H65" s="82">
        <f>SUM(H58:H64)</f>
        <v>713500</v>
      </c>
      <c r="I65" s="57"/>
      <c r="J65" s="82">
        <f>SUM(J58:J64)</f>
        <v>561527</v>
      </c>
    </row>
    <row r="66" spans="1:10" ht="21" customHeight="1">
      <c r="A66" s="35" t="s">
        <v>18</v>
      </c>
      <c r="C66" s="55"/>
      <c r="D66" s="56"/>
      <c r="E66" s="57"/>
      <c r="F66" s="82">
        <f>F56+F65</f>
        <v>1479573</v>
      </c>
      <c r="G66" s="83"/>
      <c r="H66" s="82">
        <f>H56+H65</f>
        <v>1475470</v>
      </c>
      <c r="I66" s="57"/>
      <c r="J66" s="82">
        <f>J56+J65</f>
        <v>1327518</v>
      </c>
    </row>
    <row r="67" spans="1:6" ht="21" customHeight="1">
      <c r="A67" s="39"/>
      <c r="D67" s="39"/>
      <c r="E67" s="39"/>
      <c r="F67" s="39"/>
    </row>
    <row r="68" spans="1:5" ht="21" customHeight="1">
      <c r="A68" s="39" t="s">
        <v>5</v>
      </c>
      <c r="D68" s="72"/>
      <c r="E68" s="39"/>
    </row>
    <row r="69" spans="1:6" ht="21" customHeight="1">
      <c r="A69" s="35" t="s">
        <v>160</v>
      </c>
      <c r="B69" s="36"/>
      <c r="C69" s="36"/>
      <c r="D69" s="73"/>
      <c r="E69" s="38"/>
      <c r="F69" s="37"/>
    </row>
    <row r="70" spans="1:6" ht="21" customHeight="1">
      <c r="A70" s="35" t="s">
        <v>79</v>
      </c>
      <c r="B70" s="40"/>
      <c r="C70" s="40"/>
      <c r="D70" s="74"/>
      <c r="E70" s="40"/>
      <c r="F70" s="40"/>
    </row>
    <row r="71" spans="1:6" ht="21" customHeight="1">
      <c r="A71" s="35" t="s">
        <v>182</v>
      </c>
      <c r="B71" s="40"/>
      <c r="C71" s="40"/>
      <c r="D71" s="40"/>
      <c r="E71" s="40"/>
      <c r="F71" s="40"/>
    </row>
    <row r="72" spans="1:10" ht="21" customHeight="1">
      <c r="A72" s="39"/>
      <c r="B72" s="41"/>
      <c r="C72" s="41"/>
      <c r="D72" s="42"/>
      <c r="E72" s="41"/>
      <c r="F72" s="43"/>
      <c r="J72" s="43" t="s">
        <v>58</v>
      </c>
    </row>
    <row r="73" spans="1:10" ht="21" customHeight="1">
      <c r="A73" s="39"/>
      <c r="B73" s="41"/>
      <c r="C73" s="41"/>
      <c r="D73" s="42"/>
      <c r="E73" s="41"/>
      <c r="F73" s="44" t="s">
        <v>166</v>
      </c>
      <c r="J73" s="43"/>
    </row>
    <row r="74" spans="1:10" ht="21" customHeight="1">
      <c r="A74" s="39"/>
      <c r="B74" s="41"/>
      <c r="C74" s="41"/>
      <c r="D74" s="42"/>
      <c r="E74" s="41"/>
      <c r="F74" s="45" t="s">
        <v>165</v>
      </c>
      <c r="H74" s="122" t="s">
        <v>152</v>
      </c>
      <c r="I74" s="122"/>
      <c r="J74" s="122"/>
    </row>
    <row r="75" spans="1:10" ht="21" customHeight="1">
      <c r="A75" s="39"/>
      <c r="D75" s="45" t="s">
        <v>6</v>
      </c>
      <c r="E75" s="46"/>
      <c r="F75" s="47" t="s">
        <v>183</v>
      </c>
      <c r="H75" s="47" t="s">
        <v>183</v>
      </c>
      <c r="I75" s="48"/>
      <c r="J75" s="47" t="s">
        <v>136</v>
      </c>
    </row>
    <row r="76" spans="1:10" ht="21" customHeight="1">
      <c r="A76" s="39"/>
      <c r="D76" s="49"/>
      <c r="E76" s="46"/>
      <c r="F76" s="50" t="s">
        <v>55</v>
      </c>
      <c r="H76" s="50" t="s">
        <v>55</v>
      </c>
      <c r="I76" s="51"/>
      <c r="J76" s="50" t="s">
        <v>56</v>
      </c>
    </row>
    <row r="77" spans="1:10" ht="21" customHeight="1">
      <c r="A77" s="39"/>
      <c r="D77" s="49"/>
      <c r="E77" s="46"/>
      <c r="F77" s="50" t="s">
        <v>57</v>
      </c>
      <c r="H77" s="50" t="s">
        <v>57</v>
      </c>
      <c r="I77" s="51"/>
      <c r="J77" s="52"/>
    </row>
    <row r="78" spans="1:6" ht="21" customHeight="1">
      <c r="A78" s="35" t="s">
        <v>19</v>
      </c>
      <c r="B78" s="75"/>
      <c r="C78" s="75"/>
      <c r="D78" s="56"/>
      <c r="E78" s="75"/>
      <c r="F78" s="75"/>
    </row>
    <row r="79" spans="1:7" ht="21" customHeight="1">
      <c r="A79" s="35" t="s">
        <v>20</v>
      </c>
      <c r="C79" s="55"/>
      <c r="D79" s="56"/>
      <c r="E79" s="57"/>
      <c r="F79" s="85"/>
      <c r="G79" s="83"/>
    </row>
    <row r="80" spans="1:7" ht="21" customHeight="1">
      <c r="A80" s="39" t="s">
        <v>1</v>
      </c>
      <c r="C80" s="55"/>
      <c r="D80" s="56"/>
      <c r="E80" s="57"/>
      <c r="F80" s="85"/>
      <c r="G80" s="83"/>
    </row>
    <row r="81" spans="1:7" ht="21" customHeight="1">
      <c r="A81" s="39" t="s">
        <v>141</v>
      </c>
      <c r="C81" s="55"/>
      <c r="D81" s="56"/>
      <c r="E81" s="57"/>
      <c r="F81" s="86"/>
      <c r="G81" s="83"/>
    </row>
    <row r="82" spans="1:10" ht="21" customHeight="1" thickBot="1">
      <c r="A82" s="87" t="s">
        <v>131</v>
      </c>
      <c r="C82" s="55"/>
      <c r="D82" s="39"/>
      <c r="E82" s="57"/>
      <c r="F82" s="71">
        <v>300000</v>
      </c>
      <c r="H82" s="71">
        <v>300000</v>
      </c>
      <c r="J82" s="71">
        <v>300000</v>
      </c>
    </row>
    <row r="83" spans="1:10" ht="21" customHeight="1" thickTop="1">
      <c r="A83" s="87" t="s">
        <v>108</v>
      </c>
      <c r="C83" s="55"/>
      <c r="D83" s="88"/>
      <c r="E83" s="57"/>
      <c r="F83" s="86"/>
      <c r="G83" s="83"/>
      <c r="J83" s="86"/>
    </row>
    <row r="84" spans="1:10" ht="21" customHeight="1">
      <c r="A84" s="87" t="s">
        <v>189</v>
      </c>
      <c r="C84" s="55"/>
      <c r="D84" s="56"/>
      <c r="E84" s="57"/>
      <c r="F84" s="86"/>
      <c r="G84" s="83"/>
      <c r="J84" s="86"/>
    </row>
    <row r="85" spans="1:10" ht="21" customHeight="1">
      <c r="A85" s="87" t="s">
        <v>150</v>
      </c>
      <c r="C85" s="55"/>
      <c r="D85" s="56"/>
      <c r="E85" s="57"/>
      <c r="F85" s="86"/>
      <c r="G85" s="83"/>
      <c r="J85" s="86"/>
    </row>
    <row r="86" spans="1:10" ht="21" customHeight="1">
      <c r="A86" s="87" t="s">
        <v>149</v>
      </c>
      <c r="B86" s="87"/>
      <c r="C86" s="55"/>
      <c r="D86" s="56" t="s">
        <v>130</v>
      </c>
      <c r="E86" s="57"/>
      <c r="F86" s="68">
        <f>'SE-Conso'!C18</f>
        <v>220715</v>
      </c>
      <c r="G86" s="83"/>
      <c r="H86" s="89">
        <f>'SE-Separate'!C27</f>
        <v>220715</v>
      </c>
      <c r="J86" s="68">
        <f>'SE-Separate'!C20</f>
        <v>220076</v>
      </c>
    </row>
    <row r="87" spans="1:10" ht="21" customHeight="1">
      <c r="A87" s="39" t="s">
        <v>69</v>
      </c>
      <c r="C87" s="55"/>
      <c r="D87" s="56" t="s">
        <v>130</v>
      </c>
      <c r="E87" s="57"/>
      <c r="F87" s="68">
        <f>'SE-Conso'!E18</f>
        <v>76447</v>
      </c>
      <c r="G87" s="83"/>
      <c r="H87" s="89">
        <f>'SE-Separate'!E27</f>
        <v>76447</v>
      </c>
      <c r="J87" s="68">
        <f>'SE-Separate'!E20</f>
        <v>71331</v>
      </c>
    </row>
    <row r="88" spans="1:10" ht="21" customHeight="1">
      <c r="A88" s="61" t="s">
        <v>124</v>
      </c>
      <c r="C88" s="55"/>
      <c r="D88" s="56" t="s">
        <v>109</v>
      </c>
      <c r="E88" s="57"/>
      <c r="F88" s="68">
        <f>'SE-Conso'!G18</f>
        <v>396420</v>
      </c>
      <c r="G88" s="83"/>
      <c r="H88" s="89">
        <f>'SE-Separate'!G27</f>
        <v>396420</v>
      </c>
      <c r="J88" s="68">
        <f>'SE-Separate'!G20</f>
        <v>399617</v>
      </c>
    </row>
    <row r="89" spans="1:10" ht="21" customHeight="1">
      <c r="A89" s="39" t="s">
        <v>2</v>
      </c>
      <c r="C89" s="55"/>
      <c r="D89" s="56"/>
      <c r="E89" s="57"/>
      <c r="F89" s="68"/>
      <c r="G89" s="83"/>
      <c r="H89" s="68"/>
      <c r="J89" s="68"/>
    </row>
    <row r="90" spans="1:10" ht="21" customHeight="1">
      <c r="A90" s="39" t="s">
        <v>93</v>
      </c>
      <c r="C90" s="55"/>
      <c r="D90" s="56"/>
      <c r="E90" s="57"/>
      <c r="F90" s="68">
        <f>'SE-Conso'!I18</f>
        <v>24121</v>
      </c>
      <c r="G90" s="83"/>
      <c r="H90" s="68">
        <f>'SE-Separate'!I27</f>
        <v>24121</v>
      </c>
      <c r="I90" s="58"/>
      <c r="J90" s="68">
        <f>'SE-Separate'!I20</f>
        <v>24121</v>
      </c>
    </row>
    <row r="91" spans="1:10" ht="21" customHeight="1">
      <c r="A91" s="39" t="s">
        <v>94</v>
      </c>
      <c r="C91" s="55"/>
      <c r="D91" s="56"/>
      <c r="E91" s="57"/>
      <c r="F91" s="90">
        <f>'SE-Conso'!K18</f>
        <v>347991</v>
      </c>
      <c r="G91" s="83"/>
      <c r="H91" s="90">
        <f>'SE-Separate'!K27</f>
        <v>339930</v>
      </c>
      <c r="J91" s="90">
        <f>'SE-Separate'!K20</f>
        <v>303611</v>
      </c>
    </row>
    <row r="92" spans="1:10" ht="21" customHeight="1">
      <c r="A92" s="35" t="s">
        <v>21</v>
      </c>
      <c r="C92" s="55"/>
      <c r="D92" s="56"/>
      <c r="E92" s="57"/>
      <c r="F92" s="66">
        <f>SUM(F86:F91)</f>
        <v>1065694</v>
      </c>
      <c r="G92" s="83"/>
      <c r="H92" s="66">
        <f>SUM(H86:H91)</f>
        <v>1057633</v>
      </c>
      <c r="J92" s="66">
        <f>SUM(J86:J91)</f>
        <v>1018756</v>
      </c>
    </row>
    <row r="93" spans="1:10" ht="21" customHeight="1" thickBot="1">
      <c r="A93" s="35" t="s">
        <v>22</v>
      </c>
      <c r="C93" s="55"/>
      <c r="D93" s="56"/>
      <c r="E93" s="57"/>
      <c r="F93" s="71">
        <f>SUM(F66,F92)</f>
        <v>2545267</v>
      </c>
      <c r="G93" s="83"/>
      <c r="H93" s="71">
        <f>SUM(H66,H92)</f>
        <v>2533103</v>
      </c>
      <c r="J93" s="71">
        <f>SUM(J66,J92)</f>
        <v>2346274</v>
      </c>
    </row>
    <row r="94" spans="1:10" ht="21" customHeight="1" thickTop="1">
      <c r="A94" s="35"/>
      <c r="C94" s="55"/>
      <c r="D94" s="56"/>
      <c r="E94" s="57"/>
      <c r="F94" s="86"/>
      <c r="G94" s="83"/>
      <c r="H94" s="86"/>
      <c r="J94" s="86"/>
    </row>
    <row r="95" spans="1:7" ht="21" customHeight="1">
      <c r="A95" s="39" t="s">
        <v>5</v>
      </c>
      <c r="C95" s="55"/>
      <c r="G95" s="83"/>
    </row>
    <row r="96" spans="1:7" ht="21" customHeight="1">
      <c r="A96" s="35"/>
      <c r="C96" s="55"/>
      <c r="G96" s="83"/>
    </row>
    <row r="97" spans="1:7" ht="21" customHeight="1">
      <c r="A97" s="91"/>
      <c r="B97" s="92"/>
      <c r="C97" s="93"/>
      <c r="D97" s="93"/>
      <c r="E97" s="58"/>
      <c r="F97" s="93"/>
      <c r="G97" s="83"/>
    </row>
    <row r="98" spans="1:7" ht="21" customHeight="1">
      <c r="A98" s="35"/>
      <c r="C98" s="55"/>
      <c r="D98" s="93"/>
      <c r="E98" s="58"/>
      <c r="F98" s="93"/>
      <c r="G98" s="83"/>
    </row>
    <row r="99" spans="1:7" ht="21" customHeight="1">
      <c r="A99" s="35"/>
      <c r="C99" s="94" t="s">
        <v>33</v>
      </c>
      <c r="E99" s="58"/>
      <c r="F99" s="93"/>
      <c r="G99" s="83"/>
    </row>
    <row r="100" spans="1:5" ht="21" customHeight="1">
      <c r="A100" s="91"/>
      <c r="B100" s="92"/>
      <c r="C100" s="93"/>
      <c r="E100" s="95"/>
    </row>
  </sheetData>
  <sheetProtection/>
  <mergeCells count="3">
    <mergeCell ref="H6:J6"/>
    <mergeCell ref="H40:J40"/>
    <mergeCell ref="H74:J74"/>
  </mergeCells>
  <printOptions horizontalCentered="1"/>
  <pageMargins left="0.866141732283465" right="0.31496062992126" top="0.905511811023622" bottom="0.196850393700787" header="0.196850393700787" footer="0.196850393700787"/>
  <pageSetup firstPageNumber="2" useFirstPageNumber="1" fitToHeight="0" horizontalDpi="600" verticalDpi="600" orientation="portrait" paperSize="9" scale="85" r:id="rId2"/>
  <rowBreaks count="2" manualBreakCount="2">
    <brk id="34" max="255" man="1"/>
    <brk id="68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2"/>
  <sheetViews>
    <sheetView showGridLines="0" view="pageBreakPreview" zoomScale="80" zoomScaleNormal="70" zoomScaleSheetLayoutView="80" zoomScalePageLayoutView="0" workbookViewId="0" topLeftCell="A1">
      <selection activeCell="A5" sqref="A5"/>
    </sheetView>
  </sheetViews>
  <sheetFormatPr defaultColWidth="9.140625" defaultRowHeight="20.25" customHeight="1"/>
  <cols>
    <col min="1" max="1" width="30.7109375" style="39" customWidth="1"/>
    <col min="2" max="2" width="22.421875" style="39" customWidth="1"/>
    <col min="3" max="3" width="5.7109375" style="39" customWidth="1"/>
    <col min="4" max="4" width="0.85546875" style="39" customWidth="1"/>
    <col min="5" max="5" width="15.28125" style="39" customWidth="1"/>
    <col min="6" max="6" width="0.85546875" style="39" customWidth="1"/>
    <col min="7" max="7" width="14.7109375" style="39" customWidth="1"/>
    <col min="8" max="8" width="0.85546875" style="39" customWidth="1"/>
    <col min="9" max="9" width="14.7109375" style="39" customWidth="1"/>
    <col min="10" max="16384" width="9.140625" style="39" customWidth="1"/>
  </cols>
  <sheetData>
    <row r="1" spans="1:9" ht="20.25" customHeight="1">
      <c r="A1" s="96"/>
      <c r="B1" s="60"/>
      <c r="C1" s="67"/>
      <c r="D1" s="95"/>
      <c r="E1" s="97"/>
      <c r="I1" s="97" t="s">
        <v>59</v>
      </c>
    </row>
    <row r="2" spans="1:5" ht="20.25" customHeight="1">
      <c r="A2" s="35" t="s">
        <v>160</v>
      </c>
      <c r="B2" s="36"/>
      <c r="C2" s="37"/>
      <c r="D2" s="38"/>
      <c r="E2" s="37"/>
    </row>
    <row r="3" spans="1:5" ht="20.25" customHeight="1">
      <c r="A3" s="35" t="s">
        <v>87</v>
      </c>
      <c r="B3" s="38"/>
      <c r="C3" s="38"/>
      <c r="D3" s="38"/>
      <c r="E3" s="38"/>
    </row>
    <row r="4" spans="1:5" ht="20.25" customHeight="1">
      <c r="A4" s="98" t="s">
        <v>184</v>
      </c>
      <c r="C4" s="38"/>
      <c r="D4" s="38"/>
      <c r="E4" s="38"/>
    </row>
    <row r="5" spans="4:9" ht="20.25" customHeight="1">
      <c r="D5" s="53"/>
      <c r="E5" s="43"/>
      <c r="I5" s="99" t="s">
        <v>103</v>
      </c>
    </row>
    <row r="6" spans="4:9" ht="20.25" customHeight="1">
      <c r="D6" s="53"/>
      <c r="E6" s="44" t="s">
        <v>166</v>
      </c>
      <c r="I6" s="99"/>
    </row>
    <row r="7" spans="4:9" ht="20.25" customHeight="1">
      <c r="D7" s="53"/>
      <c r="E7" s="45" t="s">
        <v>165</v>
      </c>
      <c r="G7" s="122" t="s">
        <v>152</v>
      </c>
      <c r="H7" s="122"/>
      <c r="I7" s="122"/>
    </row>
    <row r="8" spans="3:9" ht="20.25" customHeight="1">
      <c r="C8" s="45" t="s">
        <v>6</v>
      </c>
      <c r="D8" s="53"/>
      <c r="E8" s="47">
        <v>2018</v>
      </c>
      <c r="G8" s="47">
        <v>2018</v>
      </c>
      <c r="H8" s="50"/>
      <c r="I8" s="47">
        <v>2017</v>
      </c>
    </row>
    <row r="9" spans="1:5" ht="20.25" customHeight="1">
      <c r="A9" s="35" t="s">
        <v>53</v>
      </c>
      <c r="C9" s="49"/>
      <c r="D9" s="46"/>
      <c r="E9" s="100"/>
    </row>
    <row r="10" spans="1:5" ht="20.25" customHeight="1">
      <c r="A10" s="35" t="s">
        <v>23</v>
      </c>
      <c r="C10" s="56"/>
      <c r="D10" s="53"/>
      <c r="E10" s="67"/>
    </row>
    <row r="11" spans="1:9" ht="20.25" customHeight="1">
      <c r="A11" s="39" t="s">
        <v>4</v>
      </c>
      <c r="C11" s="56" t="s">
        <v>114</v>
      </c>
      <c r="D11" s="57"/>
      <c r="E11" s="59">
        <v>66192</v>
      </c>
      <c r="G11" s="59">
        <v>66192</v>
      </c>
      <c r="H11" s="58"/>
      <c r="I11" s="59">
        <v>65531</v>
      </c>
    </row>
    <row r="12" spans="1:9" ht="20.25" customHeight="1">
      <c r="A12" s="39" t="s">
        <v>8</v>
      </c>
      <c r="C12" s="56" t="s">
        <v>118</v>
      </c>
      <c r="D12" s="57"/>
      <c r="E12" s="86">
        <v>42660</v>
      </c>
      <c r="G12" s="86">
        <v>30154</v>
      </c>
      <c r="H12" s="58"/>
      <c r="I12" s="86">
        <v>39585</v>
      </c>
    </row>
    <row r="13" spans="1:9" ht="20.25" customHeight="1">
      <c r="A13" s="39" t="s">
        <v>31</v>
      </c>
      <c r="C13" s="56" t="s">
        <v>162</v>
      </c>
      <c r="D13" s="57"/>
      <c r="E13" s="68">
        <v>11458</v>
      </c>
      <c r="G13" s="68">
        <v>11458</v>
      </c>
      <c r="H13" s="58"/>
      <c r="I13" s="68">
        <v>7869</v>
      </c>
    </row>
    <row r="14" spans="1:9" ht="20.25" customHeight="1">
      <c r="A14" s="35" t="s">
        <v>24</v>
      </c>
      <c r="C14" s="56"/>
      <c r="D14" s="57"/>
      <c r="E14" s="66">
        <f>SUM(E11:E13)</f>
        <v>120310</v>
      </c>
      <c r="G14" s="66">
        <f>SUM(G11:G13)</f>
        <v>107804</v>
      </c>
      <c r="H14" s="58"/>
      <c r="I14" s="66">
        <f>SUM(I11:I13)</f>
        <v>112985</v>
      </c>
    </row>
    <row r="15" spans="1:9" ht="20.25" customHeight="1">
      <c r="A15" s="35" t="s">
        <v>25</v>
      </c>
      <c r="C15" s="56"/>
      <c r="D15" s="57"/>
      <c r="E15" s="68"/>
      <c r="G15" s="68"/>
      <c r="H15" s="58"/>
      <c r="I15" s="68"/>
    </row>
    <row r="16" spans="1:9" ht="20.25" customHeight="1">
      <c r="A16" s="39" t="s">
        <v>179</v>
      </c>
      <c r="C16" s="56"/>
      <c r="D16" s="57"/>
      <c r="E16" s="68">
        <v>12138</v>
      </c>
      <c r="G16" s="68">
        <v>8145</v>
      </c>
      <c r="H16" s="58"/>
      <c r="I16" s="68">
        <v>13519</v>
      </c>
    </row>
    <row r="17" spans="1:9" ht="20.25" customHeight="1">
      <c r="A17" s="39" t="s">
        <v>32</v>
      </c>
      <c r="C17" s="56"/>
      <c r="D17" s="57"/>
      <c r="E17" s="68">
        <v>19488</v>
      </c>
      <c r="G17" s="68">
        <v>19581</v>
      </c>
      <c r="H17" s="58"/>
      <c r="I17" s="68">
        <v>19193</v>
      </c>
    </row>
    <row r="18" spans="1:9" ht="20.25" customHeight="1">
      <c r="A18" s="39" t="s">
        <v>106</v>
      </c>
      <c r="C18" s="56" t="s">
        <v>105</v>
      </c>
      <c r="D18" s="57"/>
      <c r="E18" s="68">
        <v>17500</v>
      </c>
      <c r="G18" s="68">
        <v>17500</v>
      </c>
      <c r="H18" s="58"/>
      <c r="I18" s="68">
        <v>15046</v>
      </c>
    </row>
    <row r="19" spans="1:9" ht="20.25" customHeight="1">
      <c r="A19" s="35" t="s">
        <v>26</v>
      </c>
      <c r="C19" s="56"/>
      <c r="D19" s="57"/>
      <c r="E19" s="66">
        <f>SUM(E16:E18)</f>
        <v>49126</v>
      </c>
      <c r="G19" s="66">
        <f>SUM(G16:G18)</f>
        <v>45226</v>
      </c>
      <c r="H19" s="58"/>
      <c r="I19" s="66">
        <f>SUM(I16:I18)</f>
        <v>47758</v>
      </c>
    </row>
    <row r="20" spans="1:9" ht="20.25" customHeight="1">
      <c r="A20" s="35" t="s">
        <v>122</v>
      </c>
      <c r="B20" s="35"/>
      <c r="C20" s="56"/>
      <c r="D20" s="57"/>
      <c r="E20" s="68">
        <f>E14-E19</f>
        <v>71184</v>
      </c>
      <c r="G20" s="68">
        <f>G14-G19</f>
        <v>62578</v>
      </c>
      <c r="H20" s="58"/>
      <c r="I20" s="68">
        <f>I14-I19</f>
        <v>65227</v>
      </c>
    </row>
    <row r="21" spans="1:9" ht="20.25" customHeight="1">
      <c r="A21" s="39" t="s">
        <v>28</v>
      </c>
      <c r="C21" s="101"/>
      <c r="D21" s="57"/>
      <c r="E21" s="102">
        <v>-17832</v>
      </c>
      <c r="G21" s="102">
        <v>-17832</v>
      </c>
      <c r="H21" s="58"/>
      <c r="I21" s="102">
        <v>-14895</v>
      </c>
    </row>
    <row r="22" spans="1:9" ht="20.25" customHeight="1">
      <c r="A22" s="35" t="s">
        <v>43</v>
      </c>
      <c r="B22" s="35"/>
      <c r="C22" s="56"/>
      <c r="D22" s="57"/>
      <c r="E22" s="86">
        <f>SUM(E20:E21)</f>
        <v>53352</v>
      </c>
      <c r="G22" s="86">
        <f>SUM(G20:G21)</f>
        <v>44746</v>
      </c>
      <c r="H22" s="58"/>
      <c r="I22" s="86">
        <f>SUM(I20:I21)</f>
        <v>50332</v>
      </c>
    </row>
    <row r="23" spans="1:9" ht="20.25" customHeight="1">
      <c r="A23" s="39" t="s">
        <v>41</v>
      </c>
      <c r="C23" s="56" t="s">
        <v>71</v>
      </c>
      <c r="D23" s="57"/>
      <c r="E23" s="78">
        <v>-14910</v>
      </c>
      <c r="G23" s="78">
        <v>-13293</v>
      </c>
      <c r="H23" s="58"/>
      <c r="I23" s="78">
        <v>-11159</v>
      </c>
    </row>
    <row r="24" spans="1:9" ht="20.25" customHeight="1">
      <c r="A24" s="35" t="s">
        <v>60</v>
      </c>
      <c r="C24" s="56"/>
      <c r="D24" s="57"/>
      <c r="E24" s="66">
        <f>SUM(E22:E23)</f>
        <v>38442</v>
      </c>
      <c r="G24" s="66">
        <f>SUM(G22:G23)</f>
        <v>31453</v>
      </c>
      <c r="H24" s="58"/>
      <c r="I24" s="66">
        <f>SUM(I22:I23)</f>
        <v>39173</v>
      </c>
    </row>
    <row r="25" spans="1:9" ht="20.25" customHeight="1">
      <c r="A25" s="35"/>
      <c r="C25" s="56"/>
      <c r="D25" s="57"/>
      <c r="E25" s="86"/>
      <c r="G25" s="86"/>
      <c r="H25" s="58"/>
      <c r="I25" s="86"/>
    </row>
    <row r="26" spans="1:9" ht="20.25" customHeight="1">
      <c r="A26" s="103" t="s">
        <v>89</v>
      </c>
      <c r="B26" s="104"/>
      <c r="C26" s="56"/>
      <c r="D26" s="57"/>
      <c r="E26" s="105">
        <v>0</v>
      </c>
      <c r="G26" s="105">
        <v>0</v>
      </c>
      <c r="H26" s="58"/>
      <c r="I26" s="105">
        <v>0</v>
      </c>
    </row>
    <row r="27" spans="1:9" ht="20.25" customHeight="1">
      <c r="A27" s="103"/>
      <c r="B27" s="104"/>
      <c r="C27" s="56"/>
      <c r="D27" s="57"/>
      <c r="E27" s="86"/>
      <c r="G27" s="86"/>
      <c r="H27" s="58"/>
      <c r="I27" s="86"/>
    </row>
    <row r="28" spans="1:9" ht="20.25" customHeight="1" thickBot="1">
      <c r="A28" s="103" t="s">
        <v>61</v>
      </c>
      <c r="B28" s="104"/>
      <c r="C28" s="56"/>
      <c r="D28" s="57"/>
      <c r="E28" s="71">
        <f>SUM(E24:E26)</f>
        <v>38442</v>
      </c>
      <c r="G28" s="71">
        <f>SUM(G24:G26)</f>
        <v>31453</v>
      </c>
      <c r="H28" s="58"/>
      <c r="I28" s="71">
        <f>SUM(I24:I26)</f>
        <v>39173</v>
      </c>
    </row>
    <row r="29" spans="1:9" ht="20.25" customHeight="1" thickTop="1">
      <c r="A29" s="35"/>
      <c r="C29" s="56"/>
      <c r="D29" s="57"/>
      <c r="E29" s="86"/>
      <c r="G29" s="86"/>
      <c r="H29" s="58"/>
      <c r="I29" s="86"/>
    </row>
    <row r="30" spans="1:9" ht="20.25" customHeight="1">
      <c r="A30" s="103" t="s">
        <v>85</v>
      </c>
      <c r="C30" s="106">
        <v>23</v>
      </c>
      <c r="D30" s="107"/>
      <c r="E30" s="60"/>
      <c r="G30" s="60"/>
      <c r="H30" s="60"/>
      <c r="I30" s="60"/>
    </row>
    <row r="31" spans="1:9" ht="20.25" customHeight="1" thickBot="1">
      <c r="A31" s="62" t="s">
        <v>142</v>
      </c>
      <c r="B31" s="104"/>
      <c r="C31" s="108"/>
      <c r="D31" s="107"/>
      <c r="E31" s="109">
        <f>E28/(220715556/1000)</f>
        <v>0.17416987137961404</v>
      </c>
      <c r="F31" s="110"/>
      <c r="G31" s="109">
        <f>G28/(220715556/1000)</f>
        <v>0.14250468145525727</v>
      </c>
      <c r="H31" s="111"/>
      <c r="I31" s="109">
        <v>0.18</v>
      </c>
    </row>
    <row r="32" spans="1:9" ht="20.25" customHeight="1" thickBot="1" thickTop="1">
      <c r="A32" s="62" t="s">
        <v>143</v>
      </c>
      <c r="B32" s="104"/>
      <c r="C32" s="108"/>
      <c r="D32" s="107"/>
      <c r="E32" s="109">
        <v>0.15</v>
      </c>
      <c r="G32" s="109">
        <v>0.12</v>
      </c>
      <c r="H32" s="111"/>
      <c r="I32" s="109">
        <v>0.14</v>
      </c>
    </row>
    <row r="33" spans="3:5" ht="20.25" customHeight="1" thickTop="1">
      <c r="C33" s="112"/>
      <c r="D33" s="57"/>
      <c r="E33" s="113"/>
    </row>
    <row r="34" spans="1:5" ht="20.25" customHeight="1">
      <c r="A34" s="39" t="s">
        <v>5</v>
      </c>
      <c r="C34" s="114"/>
      <c r="D34" s="55"/>
      <c r="E34" s="114"/>
    </row>
    <row r="35" spans="1:9" ht="20.25" customHeight="1">
      <c r="A35" s="96"/>
      <c r="B35" s="60"/>
      <c r="C35" s="67"/>
      <c r="D35" s="95"/>
      <c r="E35" s="97"/>
      <c r="I35" s="97" t="s">
        <v>59</v>
      </c>
    </row>
    <row r="36" spans="1:5" ht="20.25" customHeight="1">
      <c r="A36" s="35" t="s">
        <v>160</v>
      </c>
      <c r="B36" s="36"/>
      <c r="C36" s="37"/>
      <c r="D36" s="38"/>
      <c r="E36" s="37"/>
    </row>
    <row r="37" spans="1:5" ht="20.25" customHeight="1">
      <c r="A37" s="35" t="s">
        <v>173</v>
      </c>
      <c r="B37" s="38"/>
      <c r="C37" s="38"/>
      <c r="D37" s="38"/>
      <c r="E37" s="38"/>
    </row>
    <row r="38" spans="1:5" ht="20.25" customHeight="1">
      <c r="A38" s="98" t="s">
        <v>187</v>
      </c>
      <c r="C38" s="38"/>
      <c r="D38" s="38"/>
      <c r="E38" s="38"/>
    </row>
    <row r="39" spans="4:9" ht="20.25" customHeight="1">
      <c r="D39" s="53"/>
      <c r="E39" s="43"/>
      <c r="I39" s="99" t="s">
        <v>103</v>
      </c>
    </row>
    <row r="40" spans="4:9" ht="20.25" customHeight="1">
      <c r="D40" s="53"/>
      <c r="E40" s="44" t="s">
        <v>166</v>
      </c>
      <c r="I40" s="99"/>
    </row>
    <row r="41" spans="4:9" ht="20.25" customHeight="1">
      <c r="D41" s="53"/>
      <c r="E41" s="45" t="s">
        <v>165</v>
      </c>
      <c r="G41" s="122" t="s">
        <v>152</v>
      </c>
      <c r="H41" s="122"/>
      <c r="I41" s="122"/>
    </row>
    <row r="42" spans="3:9" ht="20.25" customHeight="1">
      <c r="C42" s="45" t="s">
        <v>6</v>
      </c>
      <c r="D42" s="53"/>
      <c r="E42" s="47">
        <v>2018</v>
      </c>
      <c r="G42" s="47">
        <v>2018</v>
      </c>
      <c r="H42" s="50"/>
      <c r="I42" s="47">
        <v>2017</v>
      </c>
    </row>
    <row r="43" spans="1:5" ht="20.25" customHeight="1">
      <c r="A43" s="35" t="s">
        <v>53</v>
      </c>
      <c r="C43" s="49"/>
      <c r="D43" s="46"/>
      <c r="E43" s="100"/>
    </row>
    <row r="44" spans="1:5" ht="20.25" customHeight="1">
      <c r="A44" s="35" t="s">
        <v>23</v>
      </c>
      <c r="C44" s="56"/>
      <c r="D44" s="53"/>
      <c r="E44" s="67"/>
    </row>
    <row r="45" spans="1:9" ht="20.25" customHeight="1">
      <c r="A45" s="39" t="s">
        <v>4</v>
      </c>
      <c r="C45" s="56" t="s">
        <v>114</v>
      </c>
      <c r="D45" s="57"/>
      <c r="E45" s="59">
        <v>189640</v>
      </c>
      <c r="G45" s="59">
        <v>189640</v>
      </c>
      <c r="H45" s="58"/>
      <c r="I45" s="59">
        <v>192763</v>
      </c>
    </row>
    <row r="46" spans="1:9" ht="20.25" customHeight="1">
      <c r="A46" s="39" t="s">
        <v>8</v>
      </c>
      <c r="C46" s="56" t="s">
        <v>118</v>
      </c>
      <c r="D46" s="57"/>
      <c r="E46" s="86">
        <v>122900</v>
      </c>
      <c r="G46" s="86">
        <v>108721</v>
      </c>
      <c r="H46" s="58"/>
      <c r="I46" s="86">
        <v>103857</v>
      </c>
    </row>
    <row r="47" spans="1:9" ht="20.25" customHeight="1">
      <c r="A47" s="39" t="s">
        <v>31</v>
      </c>
      <c r="C47" s="56" t="s">
        <v>162</v>
      </c>
      <c r="D47" s="57"/>
      <c r="E47" s="68">
        <v>24047</v>
      </c>
      <c r="G47" s="68">
        <v>24046</v>
      </c>
      <c r="H47" s="58"/>
      <c r="I47" s="68">
        <v>13025</v>
      </c>
    </row>
    <row r="48" spans="1:9" ht="20.25" customHeight="1">
      <c r="A48" s="35" t="s">
        <v>24</v>
      </c>
      <c r="C48" s="56"/>
      <c r="D48" s="57"/>
      <c r="E48" s="66">
        <f>SUM(E45:E47)</f>
        <v>336587</v>
      </c>
      <c r="G48" s="66">
        <f>SUM(G45:G47)</f>
        <v>322407</v>
      </c>
      <c r="H48" s="58"/>
      <c r="I48" s="66">
        <f>SUM(I45:I47)</f>
        <v>309645</v>
      </c>
    </row>
    <row r="49" spans="1:9" ht="20.25" customHeight="1">
      <c r="A49" s="35" t="s">
        <v>25</v>
      </c>
      <c r="C49" s="56"/>
      <c r="D49" s="57"/>
      <c r="E49" s="68"/>
      <c r="G49" s="68"/>
      <c r="H49" s="58"/>
      <c r="I49" s="68"/>
    </row>
    <row r="50" spans="1:9" ht="20.25" customHeight="1">
      <c r="A50" s="39" t="s">
        <v>179</v>
      </c>
      <c r="C50" s="56"/>
      <c r="D50" s="57"/>
      <c r="E50" s="68">
        <v>25071</v>
      </c>
      <c r="G50" s="68">
        <v>21078</v>
      </c>
      <c r="H50" s="58"/>
      <c r="I50" s="68">
        <v>34423</v>
      </c>
    </row>
    <row r="51" spans="1:9" ht="20.25" customHeight="1">
      <c r="A51" s="39" t="s">
        <v>32</v>
      </c>
      <c r="C51" s="56"/>
      <c r="D51" s="57"/>
      <c r="E51" s="68">
        <v>58977</v>
      </c>
      <c r="G51" s="68">
        <v>58604</v>
      </c>
      <c r="H51" s="58"/>
      <c r="I51" s="68">
        <v>61364</v>
      </c>
    </row>
    <row r="52" spans="1:9" ht="20.25" customHeight="1">
      <c r="A52" s="39" t="s">
        <v>106</v>
      </c>
      <c r="C52" s="56" t="s">
        <v>105</v>
      </c>
      <c r="D52" s="57"/>
      <c r="E52" s="68">
        <v>52085</v>
      </c>
      <c r="G52" s="68">
        <v>52085</v>
      </c>
      <c r="H52" s="58"/>
      <c r="I52" s="68">
        <v>27996</v>
      </c>
    </row>
    <row r="53" spans="1:9" ht="20.25" customHeight="1">
      <c r="A53" s="35" t="s">
        <v>26</v>
      </c>
      <c r="C53" s="56"/>
      <c r="D53" s="57"/>
      <c r="E53" s="66">
        <f>SUM(E50:E52)</f>
        <v>136133</v>
      </c>
      <c r="G53" s="66">
        <f>SUM(G50:G52)</f>
        <v>131767</v>
      </c>
      <c r="H53" s="58"/>
      <c r="I53" s="66">
        <f>SUM(I50:I52)</f>
        <v>123783</v>
      </c>
    </row>
    <row r="54" spans="1:9" ht="20.25" customHeight="1">
      <c r="A54" s="35" t="s">
        <v>122</v>
      </c>
      <c r="B54" s="35"/>
      <c r="C54" s="56"/>
      <c r="D54" s="57"/>
      <c r="E54" s="68">
        <f>E48-E53</f>
        <v>200454</v>
      </c>
      <c r="G54" s="68">
        <f>G48-G53</f>
        <v>190640</v>
      </c>
      <c r="H54" s="58"/>
      <c r="I54" s="68">
        <f>I48-I53</f>
        <v>185862</v>
      </c>
    </row>
    <row r="55" spans="1:9" ht="20.25" customHeight="1">
      <c r="A55" s="39" t="s">
        <v>28</v>
      </c>
      <c r="C55" s="101"/>
      <c r="D55" s="57"/>
      <c r="E55" s="102">
        <v>-51728</v>
      </c>
      <c r="G55" s="102">
        <v>-51728</v>
      </c>
      <c r="H55" s="58"/>
      <c r="I55" s="102">
        <v>-46778</v>
      </c>
    </row>
    <row r="56" spans="1:9" ht="20.25" customHeight="1">
      <c r="A56" s="35" t="s">
        <v>43</v>
      </c>
      <c r="B56" s="35"/>
      <c r="C56" s="56"/>
      <c r="D56" s="57"/>
      <c r="E56" s="86">
        <f>SUM(E54:E55)</f>
        <v>148726</v>
      </c>
      <c r="G56" s="86">
        <f>SUM(G54:G55)</f>
        <v>138912</v>
      </c>
      <c r="H56" s="58"/>
      <c r="I56" s="86">
        <f>SUM(I54:I55)</f>
        <v>139084</v>
      </c>
    </row>
    <row r="57" spans="1:9" ht="20.25" customHeight="1">
      <c r="A57" s="39" t="s">
        <v>41</v>
      </c>
      <c r="C57" s="56" t="s">
        <v>71</v>
      </c>
      <c r="D57" s="57"/>
      <c r="E57" s="78">
        <v>-33921</v>
      </c>
      <c r="G57" s="78">
        <v>-32168</v>
      </c>
      <c r="H57" s="58"/>
      <c r="I57" s="78">
        <v>-28881</v>
      </c>
    </row>
    <row r="58" spans="1:9" ht="20.25" customHeight="1">
      <c r="A58" s="35" t="s">
        <v>60</v>
      </c>
      <c r="C58" s="56"/>
      <c r="D58" s="57"/>
      <c r="E58" s="66">
        <f>SUM(E56:E57)</f>
        <v>114805</v>
      </c>
      <c r="G58" s="66">
        <f>SUM(G56:G57)</f>
        <v>106744</v>
      </c>
      <c r="H58" s="58"/>
      <c r="I58" s="66">
        <f>SUM(I56:I57)</f>
        <v>110203</v>
      </c>
    </row>
    <row r="59" spans="1:9" ht="20.25" customHeight="1">
      <c r="A59" s="35"/>
      <c r="C59" s="56"/>
      <c r="D59" s="57"/>
      <c r="E59" s="86"/>
      <c r="G59" s="86"/>
      <c r="H59" s="58"/>
      <c r="I59" s="86"/>
    </row>
    <row r="60" spans="1:9" ht="20.25" customHeight="1">
      <c r="A60" s="103" t="s">
        <v>89</v>
      </c>
      <c r="B60" s="104"/>
      <c r="C60" s="56"/>
      <c r="D60" s="57"/>
      <c r="E60" s="105">
        <v>0</v>
      </c>
      <c r="G60" s="105">
        <v>0</v>
      </c>
      <c r="H60" s="58"/>
      <c r="I60" s="105">
        <v>0</v>
      </c>
    </row>
    <row r="61" spans="1:9" ht="20.25" customHeight="1">
      <c r="A61" s="103"/>
      <c r="B61" s="104"/>
      <c r="C61" s="56"/>
      <c r="D61" s="57"/>
      <c r="E61" s="86"/>
      <c r="G61" s="86"/>
      <c r="H61" s="58"/>
      <c r="I61" s="86"/>
    </row>
    <row r="62" spans="1:9" ht="20.25" customHeight="1" thickBot="1">
      <c r="A62" s="103" t="s">
        <v>61</v>
      </c>
      <c r="B62" s="104"/>
      <c r="C62" s="56"/>
      <c r="D62" s="57"/>
      <c r="E62" s="71">
        <f>SUM(E58:E60)</f>
        <v>114805</v>
      </c>
      <c r="G62" s="71">
        <f>SUM(G58:G60)</f>
        <v>106744</v>
      </c>
      <c r="H62" s="58"/>
      <c r="I62" s="71">
        <f>SUM(I58:I60)</f>
        <v>110203</v>
      </c>
    </row>
    <row r="63" spans="1:9" ht="20.25" customHeight="1" thickTop="1">
      <c r="A63" s="35"/>
      <c r="C63" s="56"/>
      <c r="D63" s="57"/>
      <c r="E63" s="86"/>
      <c r="G63" s="86"/>
      <c r="H63" s="58"/>
      <c r="I63" s="86"/>
    </row>
    <row r="64" spans="1:9" ht="20.25" customHeight="1">
      <c r="A64" s="103" t="s">
        <v>85</v>
      </c>
      <c r="C64" s="106">
        <v>23</v>
      </c>
      <c r="D64" s="107"/>
      <c r="E64" s="60"/>
      <c r="G64" s="60"/>
      <c r="H64" s="60"/>
      <c r="I64" s="60"/>
    </row>
    <row r="65" spans="1:9" ht="20.25" customHeight="1" thickBot="1">
      <c r="A65" s="62" t="s">
        <v>142</v>
      </c>
      <c r="B65" s="104"/>
      <c r="C65" s="108"/>
      <c r="D65" s="107"/>
      <c r="E65" s="109">
        <f>E62/(220715556/1000)</f>
        <v>0.5201491099249932</v>
      </c>
      <c r="F65" s="110"/>
      <c r="G65" s="109">
        <f>G62/(220715556/1000)</f>
        <v>0.4836269900251163</v>
      </c>
      <c r="H65" s="111"/>
      <c r="I65" s="109">
        <v>0.5</v>
      </c>
    </row>
    <row r="66" spans="1:9" ht="20.25" customHeight="1" thickBot="1" thickTop="1">
      <c r="A66" s="62" t="s">
        <v>143</v>
      </c>
      <c r="B66" s="104"/>
      <c r="C66" s="108"/>
      <c r="D66" s="107"/>
      <c r="E66" s="109">
        <v>0.43</v>
      </c>
      <c r="G66" s="109">
        <v>0.4</v>
      </c>
      <c r="H66" s="111"/>
      <c r="I66" s="109">
        <v>0.4</v>
      </c>
    </row>
    <row r="67" spans="3:5" ht="20.25" customHeight="1" thickTop="1">
      <c r="C67" s="112"/>
      <c r="D67" s="57"/>
      <c r="E67" s="113"/>
    </row>
    <row r="68" spans="1:5" ht="20.25" customHeight="1">
      <c r="A68" s="39" t="s">
        <v>5</v>
      </c>
      <c r="C68" s="114"/>
      <c r="D68" s="55"/>
      <c r="E68" s="114"/>
    </row>
    <row r="69" spans="1:9" ht="20.25" customHeight="1">
      <c r="A69" s="96"/>
      <c r="B69" s="60"/>
      <c r="C69" s="67"/>
      <c r="D69" s="95"/>
      <c r="E69" s="97"/>
      <c r="I69" s="97" t="s">
        <v>59</v>
      </c>
    </row>
    <row r="70" spans="1:5" ht="20.25" customHeight="1">
      <c r="A70" s="35" t="s">
        <v>160</v>
      </c>
      <c r="B70" s="36"/>
      <c r="C70" s="37"/>
      <c r="D70" s="38"/>
      <c r="E70" s="37"/>
    </row>
    <row r="71" spans="1:5" ht="20.25" customHeight="1">
      <c r="A71" s="103" t="s">
        <v>175</v>
      </c>
      <c r="B71" s="62"/>
      <c r="C71" s="115"/>
      <c r="D71" s="116"/>
      <c r="E71" s="115"/>
    </row>
    <row r="72" spans="1:5" ht="20.25" customHeight="1">
      <c r="A72" s="98" t="s">
        <v>187</v>
      </c>
      <c r="C72" s="38"/>
      <c r="D72" s="38"/>
      <c r="E72" s="38"/>
    </row>
    <row r="73" spans="4:9" ht="20.25" customHeight="1">
      <c r="D73" s="53"/>
      <c r="E73" s="43"/>
      <c r="I73" s="99" t="s">
        <v>58</v>
      </c>
    </row>
    <row r="74" spans="4:9" ht="20.25" customHeight="1">
      <c r="D74" s="53"/>
      <c r="E74" s="44" t="s">
        <v>166</v>
      </c>
      <c r="I74" s="99"/>
    </row>
    <row r="75" spans="4:9" ht="20.25" customHeight="1">
      <c r="D75" s="53"/>
      <c r="E75" s="45" t="s">
        <v>165</v>
      </c>
      <c r="G75" s="122" t="s">
        <v>152</v>
      </c>
      <c r="H75" s="122"/>
      <c r="I75" s="122"/>
    </row>
    <row r="76" spans="3:9" ht="20.25" customHeight="1">
      <c r="C76" s="44"/>
      <c r="D76" s="53"/>
      <c r="E76" s="47">
        <v>2018</v>
      </c>
      <c r="G76" s="47">
        <v>2018</v>
      </c>
      <c r="H76" s="50"/>
      <c r="I76" s="47">
        <v>2017</v>
      </c>
    </row>
    <row r="77" spans="1:5" ht="20.25" customHeight="1">
      <c r="A77" s="35" t="s">
        <v>138</v>
      </c>
      <c r="C77" s="44"/>
      <c r="D77" s="53"/>
      <c r="E77" s="52"/>
    </row>
    <row r="78" spans="1:9" ht="20.25" customHeight="1">
      <c r="A78" s="62" t="s">
        <v>43</v>
      </c>
      <c r="B78" s="117"/>
      <c r="C78" s="62"/>
      <c r="D78" s="62"/>
      <c r="E78" s="78">
        <f>E56</f>
        <v>148726</v>
      </c>
      <c r="G78" s="78">
        <f>G56</f>
        <v>138912</v>
      </c>
      <c r="H78" s="78"/>
      <c r="I78" s="78">
        <f>I56</f>
        <v>139084</v>
      </c>
    </row>
    <row r="79" spans="1:9" ht="20.25" customHeight="1">
      <c r="A79" s="62" t="s">
        <v>153</v>
      </c>
      <c r="B79" s="117"/>
      <c r="C79" s="62"/>
      <c r="D79" s="62"/>
      <c r="E79" s="80"/>
      <c r="G79" s="80"/>
      <c r="H79" s="78"/>
      <c r="I79" s="80"/>
    </row>
    <row r="80" spans="1:8" ht="20.25" customHeight="1">
      <c r="A80" s="62" t="s">
        <v>154</v>
      </c>
      <c r="B80" s="117"/>
      <c r="C80" s="62"/>
      <c r="D80" s="62"/>
      <c r="H80" s="78"/>
    </row>
    <row r="81" spans="1:9" ht="20.25" customHeight="1">
      <c r="A81" s="62" t="s">
        <v>95</v>
      </c>
      <c r="B81" s="62"/>
      <c r="C81" s="62"/>
      <c r="D81" s="62"/>
      <c r="E81" s="80">
        <v>2500</v>
      </c>
      <c r="G81" s="80">
        <v>2500</v>
      </c>
      <c r="H81" s="78"/>
      <c r="I81" s="80">
        <v>2254</v>
      </c>
    </row>
    <row r="82" spans="1:9" ht="20.25" customHeight="1">
      <c r="A82" s="117" t="s">
        <v>111</v>
      </c>
      <c r="B82" s="117"/>
      <c r="C82" s="62"/>
      <c r="D82" s="62"/>
      <c r="E82" s="80">
        <v>52085</v>
      </c>
      <c r="G82" s="80">
        <v>52085</v>
      </c>
      <c r="H82" s="78"/>
      <c r="I82" s="80">
        <v>27996</v>
      </c>
    </row>
    <row r="83" spans="1:9" ht="20.25" customHeight="1">
      <c r="A83" s="117" t="s">
        <v>180</v>
      </c>
      <c r="B83" s="117"/>
      <c r="C83" s="62"/>
      <c r="D83" s="62"/>
      <c r="E83" s="80">
        <v>19</v>
      </c>
      <c r="G83" s="80">
        <v>19</v>
      </c>
      <c r="H83" s="78"/>
      <c r="I83" s="80">
        <v>0</v>
      </c>
    </row>
    <row r="84" spans="1:9" ht="20.25" customHeight="1">
      <c r="A84" s="117" t="s">
        <v>181</v>
      </c>
      <c r="B84" s="117"/>
      <c r="C84" s="62"/>
      <c r="D84" s="62"/>
      <c r="E84" s="80">
        <v>-671</v>
      </c>
      <c r="G84" s="80">
        <v>-671</v>
      </c>
      <c r="H84" s="78"/>
      <c r="I84" s="80">
        <v>0</v>
      </c>
    </row>
    <row r="85" spans="1:9" ht="20.25" customHeight="1">
      <c r="A85" s="62" t="s">
        <v>191</v>
      </c>
      <c r="B85" s="117"/>
      <c r="C85" s="62"/>
      <c r="D85" s="62"/>
      <c r="E85" s="80">
        <v>-2</v>
      </c>
      <c r="G85" s="80">
        <v>-2</v>
      </c>
      <c r="H85" s="78"/>
      <c r="I85" s="80">
        <v>-2</v>
      </c>
    </row>
    <row r="86" spans="1:4" ht="20.25" customHeight="1">
      <c r="A86" s="117" t="s">
        <v>96</v>
      </c>
      <c r="B86" s="62"/>
      <c r="C86" s="62"/>
      <c r="D86" s="62"/>
    </row>
    <row r="87" spans="1:9" ht="20.25" customHeight="1">
      <c r="A87" s="117" t="s">
        <v>135</v>
      </c>
      <c r="B87" s="117"/>
      <c r="C87" s="62"/>
      <c r="D87" s="62"/>
      <c r="E87" s="80">
        <v>-21534</v>
      </c>
      <c r="G87" s="80">
        <v>-21534</v>
      </c>
      <c r="H87" s="78"/>
      <c r="I87" s="80">
        <v>-29769</v>
      </c>
    </row>
    <row r="88" spans="1:9" ht="20.25" customHeight="1">
      <c r="A88" s="62" t="s">
        <v>82</v>
      </c>
      <c r="B88" s="117"/>
      <c r="C88" s="62"/>
      <c r="D88" s="62"/>
      <c r="E88" s="78">
        <v>527</v>
      </c>
      <c r="G88" s="78">
        <v>527</v>
      </c>
      <c r="H88" s="78"/>
      <c r="I88" s="78">
        <v>390</v>
      </c>
    </row>
    <row r="89" spans="1:9" ht="20.25" customHeight="1">
      <c r="A89" s="117" t="s">
        <v>100</v>
      </c>
      <c r="B89" s="117"/>
      <c r="C89" s="62"/>
      <c r="D89" s="62"/>
      <c r="E89" s="102">
        <v>51728</v>
      </c>
      <c r="G89" s="102">
        <v>51728</v>
      </c>
      <c r="H89" s="78"/>
      <c r="I89" s="102">
        <v>46778</v>
      </c>
    </row>
    <row r="90" spans="1:4" ht="20.25" customHeight="1">
      <c r="A90" s="62" t="s">
        <v>91</v>
      </c>
      <c r="B90" s="117"/>
      <c r="C90" s="62"/>
      <c r="D90" s="62"/>
    </row>
    <row r="91" spans="1:9" ht="20.25" customHeight="1">
      <c r="A91" s="62" t="s">
        <v>44</v>
      </c>
      <c r="B91" s="117"/>
      <c r="C91" s="62"/>
      <c r="D91" s="62"/>
      <c r="E91" s="78">
        <f>SUM(E78:E89)</f>
        <v>233378</v>
      </c>
      <c r="G91" s="78">
        <f>SUM(G78:G89)</f>
        <v>223564</v>
      </c>
      <c r="H91" s="78"/>
      <c r="I91" s="78">
        <f>SUM(I78:I89)</f>
        <v>186731</v>
      </c>
    </row>
    <row r="92" spans="1:9" ht="20.25" customHeight="1">
      <c r="A92" s="62" t="s">
        <v>45</v>
      </c>
      <c r="B92" s="117"/>
      <c r="C92" s="62"/>
      <c r="D92" s="62"/>
      <c r="E92" s="118"/>
      <c r="G92" s="118"/>
      <c r="H92" s="118"/>
      <c r="I92" s="118"/>
    </row>
    <row r="93" spans="1:9" ht="20.25" customHeight="1">
      <c r="A93" s="62" t="s">
        <v>46</v>
      </c>
      <c r="B93" s="117"/>
      <c r="C93" s="62"/>
      <c r="D93" s="62"/>
      <c r="E93" s="80">
        <v>9222</v>
      </c>
      <c r="G93" s="80">
        <v>9233</v>
      </c>
      <c r="H93" s="78"/>
      <c r="I93" s="80">
        <v>7011</v>
      </c>
    </row>
    <row r="94" spans="1:9" ht="20.25" customHeight="1">
      <c r="A94" s="62" t="s">
        <v>54</v>
      </c>
      <c r="B94" s="62"/>
      <c r="C94" s="62"/>
      <c r="D94" s="62"/>
      <c r="E94" s="80">
        <v>-148782</v>
      </c>
      <c r="G94" s="80">
        <v>-148782</v>
      </c>
      <c r="H94" s="78"/>
      <c r="I94" s="80">
        <v>-312551</v>
      </c>
    </row>
    <row r="95" spans="1:9" ht="20.25" customHeight="1">
      <c r="A95" s="62" t="s">
        <v>47</v>
      </c>
      <c r="B95" s="117"/>
      <c r="C95" s="62"/>
      <c r="D95" s="62"/>
      <c r="E95" s="80">
        <v>-13167</v>
      </c>
      <c r="G95" s="80">
        <v>-13167</v>
      </c>
      <c r="H95" s="78"/>
      <c r="I95" s="80">
        <v>-37661</v>
      </c>
    </row>
    <row r="96" spans="1:9" ht="20.25" customHeight="1">
      <c r="A96" s="62" t="s">
        <v>98</v>
      </c>
      <c r="B96" s="117"/>
      <c r="C96" s="62"/>
      <c r="D96" s="62"/>
      <c r="E96" s="119">
        <v>61972</v>
      </c>
      <c r="G96" s="119">
        <v>61972</v>
      </c>
      <c r="H96" s="78"/>
      <c r="I96" s="119">
        <v>36834</v>
      </c>
    </row>
    <row r="97" spans="1:9" ht="20.25" customHeight="1">
      <c r="A97" s="62" t="s">
        <v>97</v>
      </c>
      <c r="B97" s="117"/>
      <c r="C97" s="62"/>
      <c r="D97" s="62"/>
      <c r="E97" s="80">
        <v>1975</v>
      </c>
      <c r="G97" s="80">
        <v>1975</v>
      </c>
      <c r="H97" s="78"/>
      <c r="I97" s="80">
        <v>17330</v>
      </c>
    </row>
    <row r="98" spans="1:9" ht="20.25" customHeight="1">
      <c r="A98" s="62" t="s">
        <v>48</v>
      </c>
      <c r="B98" s="117"/>
      <c r="C98" s="62"/>
      <c r="D98" s="62"/>
      <c r="E98" s="80">
        <v>1194</v>
      </c>
      <c r="G98" s="80">
        <v>1561</v>
      </c>
      <c r="H98" s="78"/>
      <c r="I98" s="80">
        <v>-9933</v>
      </c>
    </row>
    <row r="99" spans="1:9" ht="20.25" customHeight="1">
      <c r="A99" s="62" t="s">
        <v>168</v>
      </c>
      <c r="B99" s="117"/>
      <c r="C99" s="62"/>
      <c r="D99" s="62"/>
      <c r="E99" s="76"/>
      <c r="G99" s="76"/>
      <c r="H99" s="77"/>
      <c r="I99" s="76"/>
    </row>
    <row r="100" spans="1:9" ht="20.25" customHeight="1">
      <c r="A100" s="62" t="s">
        <v>49</v>
      </c>
      <c r="B100" s="117"/>
      <c r="C100" s="62"/>
      <c r="D100" s="62"/>
      <c r="E100" s="80">
        <v>8742</v>
      </c>
      <c r="G100" s="80">
        <v>8742</v>
      </c>
      <c r="H100" s="78"/>
      <c r="I100" s="80">
        <v>226</v>
      </c>
    </row>
    <row r="101" spans="1:9" ht="20.25" customHeight="1">
      <c r="A101" s="62" t="s">
        <v>50</v>
      </c>
      <c r="B101" s="117"/>
      <c r="C101" s="62"/>
      <c r="D101" s="62"/>
      <c r="E101" s="102">
        <v>102252</v>
      </c>
      <c r="G101" s="102">
        <v>99636</v>
      </c>
      <c r="H101" s="78"/>
      <c r="I101" s="102">
        <v>67109</v>
      </c>
    </row>
    <row r="102" spans="1:9" ht="20.25" customHeight="1">
      <c r="A102" s="62" t="s">
        <v>192</v>
      </c>
      <c r="B102" s="117"/>
      <c r="C102" s="62"/>
      <c r="D102" s="62"/>
      <c r="E102" s="78">
        <f>SUM(E93:E101)+E91</f>
        <v>256786</v>
      </c>
      <c r="G102" s="78">
        <f>SUM(G93:G101)+G91</f>
        <v>244734</v>
      </c>
      <c r="H102" s="78"/>
      <c r="I102" s="78">
        <f>SUM(I93:I101)+I91</f>
        <v>-44904</v>
      </c>
    </row>
    <row r="103" spans="1:9" ht="20.25" customHeight="1">
      <c r="A103" s="62" t="s">
        <v>66</v>
      </c>
      <c r="B103" s="117"/>
      <c r="C103" s="62"/>
      <c r="D103" s="62"/>
      <c r="E103" s="78">
        <v>-45526</v>
      </c>
      <c r="G103" s="78">
        <v>-45526</v>
      </c>
      <c r="H103" s="78"/>
      <c r="I103" s="78">
        <v>-44602</v>
      </c>
    </row>
    <row r="104" spans="1:9" ht="20.25" customHeight="1">
      <c r="A104" s="62" t="s">
        <v>73</v>
      </c>
      <c r="B104" s="120"/>
      <c r="C104" s="62"/>
      <c r="D104" s="62"/>
      <c r="E104" s="78">
        <v>-50902</v>
      </c>
      <c r="G104" s="78">
        <v>-50612</v>
      </c>
      <c r="H104" s="78"/>
      <c r="I104" s="78">
        <v>-34806</v>
      </c>
    </row>
    <row r="105" spans="1:9" ht="20.25" customHeight="1">
      <c r="A105" s="103" t="s">
        <v>139</v>
      </c>
      <c r="B105" s="120"/>
      <c r="C105" s="79"/>
      <c r="D105" s="79"/>
      <c r="E105" s="82">
        <f>SUM(E102:E104)</f>
        <v>160358</v>
      </c>
      <c r="G105" s="82">
        <f>SUM(G102:G104)</f>
        <v>148596</v>
      </c>
      <c r="H105" s="78"/>
      <c r="I105" s="82">
        <f>SUM(I102:I104)</f>
        <v>-124312</v>
      </c>
    </row>
    <row r="106" spans="1:4" ht="20.25" customHeight="1">
      <c r="A106" s="103"/>
      <c r="B106" s="120"/>
      <c r="C106" s="79"/>
      <c r="D106" s="79"/>
    </row>
    <row r="107" spans="1:5" ht="20.25" customHeight="1">
      <c r="A107" s="39" t="s">
        <v>5</v>
      </c>
      <c r="B107" s="62"/>
      <c r="C107" s="85"/>
      <c r="D107" s="112"/>
      <c r="E107" s="85"/>
    </row>
    <row r="108" spans="1:9" ht="20.25" customHeight="1">
      <c r="A108" s="96"/>
      <c r="B108" s="60"/>
      <c r="C108" s="67"/>
      <c r="D108" s="95"/>
      <c r="E108" s="97"/>
      <c r="I108" s="97" t="s">
        <v>59</v>
      </c>
    </row>
    <row r="109" spans="1:5" ht="20.25" customHeight="1">
      <c r="A109" s="35" t="s">
        <v>160</v>
      </c>
      <c r="B109" s="36"/>
      <c r="C109" s="37"/>
      <c r="D109" s="38"/>
      <c r="E109" s="37"/>
    </row>
    <row r="110" spans="1:5" ht="20.25" customHeight="1">
      <c r="A110" s="103" t="s">
        <v>176</v>
      </c>
      <c r="B110" s="62"/>
      <c r="C110" s="115"/>
      <c r="D110" s="116"/>
      <c r="E110" s="115"/>
    </row>
    <row r="111" spans="1:5" ht="20.25" customHeight="1">
      <c r="A111" s="98" t="s">
        <v>187</v>
      </c>
      <c r="C111" s="38"/>
      <c r="D111" s="38"/>
      <c r="E111" s="38"/>
    </row>
    <row r="112" spans="4:9" ht="20.25" customHeight="1">
      <c r="D112" s="53"/>
      <c r="E112" s="43"/>
      <c r="I112" s="99" t="s">
        <v>58</v>
      </c>
    </row>
    <row r="113" spans="4:9" ht="20.25" customHeight="1">
      <c r="D113" s="53"/>
      <c r="E113" s="44" t="s">
        <v>166</v>
      </c>
      <c r="I113" s="99"/>
    </row>
    <row r="114" spans="4:9" ht="20.25" customHeight="1">
      <c r="D114" s="53"/>
      <c r="E114" s="45" t="s">
        <v>165</v>
      </c>
      <c r="G114" s="122" t="s">
        <v>152</v>
      </c>
      <c r="H114" s="122"/>
      <c r="I114" s="122"/>
    </row>
    <row r="115" spans="3:9" ht="20.25" customHeight="1">
      <c r="C115" s="44"/>
      <c r="D115" s="53"/>
      <c r="E115" s="47">
        <v>2018</v>
      </c>
      <c r="G115" s="47">
        <v>2018</v>
      </c>
      <c r="H115" s="50"/>
      <c r="I115" s="47">
        <v>2017</v>
      </c>
    </row>
    <row r="116" spans="1:9" ht="20.25" customHeight="1">
      <c r="A116" s="103" t="s">
        <v>52</v>
      </c>
      <c r="B116" s="120"/>
      <c r="C116" s="62"/>
      <c r="D116" s="62"/>
      <c r="E116" s="81"/>
      <c r="G116" s="81"/>
      <c r="H116" s="79"/>
      <c r="I116" s="81"/>
    </row>
    <row r="117" spans="1:9" ht="20.25" customHeight="1">
      <c r="A117" s="62" t="s">
        <v>119</v>
      </c>
      <c r="B117" s="117"/>
      <c r="C117" s="62"/>
      <c r="D117" s="62"/>
      <c r="E117" s="118">
        <v>-830000</v>
      </c>
      <c r="G117" s="118">
        <v>-830000</v>
      </c>
      <c r="H117" s="118"/>
      <c r="I117" s="118">
        <v>-45000</v>
      </c>
    </row>
    <row r="118" spans="1:9" ht="20.25" customHeight="1">
      <c r="A118" s="62" t="s">
        <v>170</v>
      </c>
      <c r="B118" s="117"/>
      <c r="C118" s="62"/>
      <c r="D118" s="62"/>
      <c r="E118" s="118">
        <v>830671</v>
      </c>
      <c r="G118" s="118">
        <v>830671</v>
      </c>
      <c r="H118" s="118"/>
      <c r="I118" s="80">
        <v>0</v>
      </c>
    </row>
    <row r="119" spans="1:9" ht="20.25" customHeight="1">
      <c r="A119" s="62" t="s">
        <v>190</v>
      </c>
      <c r="B119" s="117"/>
      <c r="C119" s="62"/>
      <c r="D119" s="62"/>
      <c r="E119" s="80">
        <v>-84053</v>
      </c>
      <c r="G119" s="80">
        <v>-84053</v>
      </c>
      <c r="H119" s="78"/>
      <c r="I119" s="80">
        <v>-41819</v>
      </c>
    </row>
    <row r="120" spans="1:9" ht="20.25" customHeight="1">
      <c r="A120" s="117" t="s">
        <v>81</v>
      </c>
      <c r="B120" s="117"/>
      <c r="C120" s="62"/>
      <c r="D120" s="62"/>
      <c r="E120" s="80">
        <v>-6350</v>
      </c>
      <c r="G120" s="80">
        <v>-6350</v>
      </c>
      <c r="H120" s="78"/>
      <c r="I120" s="80">
        <v>-1916</v>
      </c>
    </row>
    <row r="121" spans="1:9" ht="20.25" customHeight="1">
      <c r="A121" s="117" t="s">
        <v>83</v>
      </c>
      <c r="B121" s="117"/>
      <c r="C121" s="62"/>
      <c r="D121" s="62"/>
      <c r="E121" s="80">
        <v>6</v>
      </c>
      <c r="G121" s="80">
        <v>6</v>
      </c>
      <c r="H121" s="78"/>
      <c r="I121" s="80">
        <v>8</v>
      </c>
    </row>
    <row r="122" spans="1:9" ht="20.25" customHeight="1">
      <c r="A122" s="39" t="s">
        <v>132</v>
      </c>
      <c r="B122" s="120"/>
      <c r="C122" s="62"/>
      <c r="D122" s="62"/>
      <c r="E122" s="80">
        <v>-4036</v>
      </c>
      <c r="G122" s="80">
        <v>-4036</v>
      </c>
      <c r="H122" s="78"/>
      <c r="I122" s="80">
        <v>-276</v>
      </c>
    </row>
    <row r="123" spans="1:9" ht="20.25" customHeight="1">
      <c r="A123" s="39" t="s">
        <v>177</v>
      </c>
      <c r="B123" s="120"/>
      <c r="C123" s="62"/>
      <c r="D123" s="62"/>
      <c r="E123" s="80">
        <v>0</v>
      </c>
      <c r="G123" s="80">
        <v>-5000</v>
      </c>
      <c r="H123" s="78"/>
      <c r="I123" s="80">
        <v>0</v>
      </c>
    </row>
    <row r="124" spans="1:9" ht="20.25" customHeight="1">
      <c r="A124" s="103" t="s">
        <v>169</v>
      </c>
      <c r="B124" s="120"/>
      <c r="C124" s="62"/>
      <c r="D124" s="62"/>
      <c r="E124" s="82">
        <f>SUM(E117:E123)</f>
        <v>-93762</v>
      </c>
      <c r="G124" s="82">
        <f>SUM(G117:G123)</f>
        <v>-98762</v>
      </c>
      <c r="H124" s="78"/>
      <c r="I124" s="82">
        <f>SUM(I117:I123)</f>
        <v>-89003</v>
      </c>
    </row>
    <row r="125" spans="1:9" ht="20.25" customHeight="1">
      <c r="A125" s="103" t="s">
        <v>51</v>
      </c>
      <c r="B125" s="117"/>
      <c r="C125" s="62"/>
      <c r="D125" s="62"/>
      <c r="E125" s="68"/>
      <c r="G125" s="68"/>
      <c r="H125" s="86"/>
      <c r="I125" s="68"/>
    </row>
    <row r="126" spans="1:9" ht="20.25" customHeight="1">
      <c r="A126" s="62" t="s">
        <v>193</v>
      </c>
      <c r="B126" s="117"/>
      <c r="C126" s="62"/>
      <c r="D126" s="62"/>
      <c r="E126" s="78">
        <v>-87276</v>
      </c>
      <c r="G126" s="78">
        <v>-87300</v>
      </c>
      <c r="H126" s="78"/>
      <c r="I126" s="78">
        <v>-455612</v>
      </c>
    </row>
    <row r="127" spans="1:9" ht="20.25" customHeight="1">
      <c r="A127" s="39" t="s">
        <v>188</v>
      </c>
      <c r="B127" s="117"/>
      <c r="C127" s="62"/>
      <c r="D127" s="62"/>
      <c r="E127" s="78">
        <v>0</v>
      </c>
      <c r="G127" s="78">
        <v>0</v>
      </c>
      <c r="H127" s="78"/>
      <c r="I127" s="78">
        <v>400000</v>
      </c>
    </row>
    <row r="128" spans="1:9" ht="20.25" customHeight="1">
      <c r="A128" s="62" t="s">
        <v>101</v>
      </c>
      <c r="B128" s="117"/>
      <c r="C128" s="62"/>
      <c r="D128" s="62"/>
      <c r="E128" s="78">
        <v>0</v>
      </c>
      <c r="G128" s="78">
        <v>0</v>
      </c>
      <c r="H128" s="78"/>
      <c r="I128" s="78">
        <v>6530</v>
      </c>
    </row>
    <row r="129" spans="1:9" ht="20.25" customHeight="1">
      <c r="A129" s="62" t="s">
        <v>78</v>
      </c>
      <c r="B129" s="117"/>
      <c r="C129" s="62"/>
      <c r="D129" s="62"/>
      <c r="E129" s="78">
        <v>-15574</v>
      </c>
      <c r="G129" s="80">
        <v>-15574</v>
      </c>
      <c r="H129" s="78"/>
      <c r="I129" s="80">
        <v>-17665</v>
      </c>
    </row>
    <row r="130" spans="1:9" ht="20.25" customHeight="1">
      <c r="A130" s="39" t="s">
        <v>127</v>
      </c>
      <c r="B130" s="117"/>
      <c r="C130" s="62"/>
      <c r="D130" s="62"/>
      <c r="E130" s="80">
        <v>312330</v>
      </c>
      <c r="G130" s="80">
        <v>312330</v>
      </c>
      <c r="H130" s="78"/>
      <c r="I130" s="80">
        <v>378458</v>
      </c>
    </row>
    <row r="131" spans="1:9" ht="20.25" customHeight="1">
      <c r="A131" s="39" t="s">
        <v>171</v>
      </c>
      <c r="B131" s="117"/>
      <c r="C131" s="62"/>
      <c r="D131" s="62"/>
      <c r="E131" s="80">
        <v>-150000</v>
      </c>
      <c r="G131" s="80">
        <v>-150000</v>
      </c>
      <c r="H131" s="78"/>
      <c r="I131" s="80">
        <v>-200000</v>
      </c>
    </row>
    <row r="132" spans="1:9" ht="20.25" customHeight="1">
      <c r="A132" s="62" t="s">
        <v>102</v>
      </c>
      <c r="B132" s="62"/>
      <c r="C132" s="62"/>
      <c r="D132" s="62"/>
      <c r="E132" s="80">
        <v>-448</v>
      </c>
      <c r="G132" s="80">
        <v>-448</v>
      </c>
      <c r="H132" s="78"/>
      <c r="I132" s="80">
        <v>-1567</v>
      </c>
    </row>
    <row r="133" spans="1:9" ht="20.25" customHeight="1">
      <c r="A133" s="62" t="s">
        <v>113</v>
      </c>
      <c r="B133" s="62"/>
      <c r="C133" s="62"/>
      <c r="D133" s="62"/>
      <c r="E133" s="80">
        <v>32756</v>
      </c>
      <c r="G133" s="80">
        <v>32756</v>
      </c>
      <c r="H133" s="78"/>
      <c r="I133" s="80">
        <v>108383</v>
      </c>
    </row>
    <row r="134" spans="1:9" ht="20.25" customHeight="1">
      <c r="A134" s="62" t="s">
        <v>110</v>
      </c>
      <c r="B134" s="117"/>
      <c r="C134" s="81"/>
      <c r="D134" s="79"/>
      <c r="E134" s="80">
        <v>-46772</v>
      </c>
      <c r="G134" s="80">
        <v>-46772</v>
      </c>
      <c r="H134" s="78"/>
      <c r="I134" s="80">
        <v>-25818</v>
      </c>
    </row>
    <row r="135" spans="1:9" ht="20.25" customHeight="1">
      <c r="A135" s="39" t="s">
        <v>133</v>
      </c>
      <c r="B135" s="62"/>
      <c r="C135" s="85"/>
      <c r="D135" s="112"/>
      <c r="E135" s="80">
        <v>2558</v>
      </c>
      <c r="G135" s="80">
        <v>2558</v>
      </c>
      <c r="H135" s="78"/>
      <c r="I135" s="80">
        <v>300</v>
      </c>
    </row>
    <row r="136" spans="1:9" ht="20.25" customHeight="1">
      <c r="A136" s="117" t="s">
        <v>178</v>
      </c>
      <c r="B136" s="117"/>
      <c r="E136" s="80">
        <v>-70425</v>
      </c>
      <c r="G136" s="80">
        <v>-70425</v>
      </c>
      <c r="H136" s="78"/>
      <c r="I136" s="80">
        <v>-2240</v>
      </c>
    </row>
    <row r="137" spans="1:9" ht="20.25" customHeight="1">
      <c r="A137" s="103" t="s">
        <v>146</v>
      </c>
      <c r="E137" s="82">
        <f>SUM(E126:E136)</f>
        <v>-22851</v>
      </c>
      <c r="G137" s="82">
        <f>SUM(G126:G136)</f>
        <v>-22875</v>
      </c>
      <c r="H137" s="78"/>
      <c r="I137" s="82">
        <f>SUM(I126:I136)</f>
        <v>190769</v>
      </c>
    </row>
    <row r="138" spans="1:9" ht="20.25" customHeight="1">
      <c r="A138" s="103" t="s">
        <v>195</v>
      </c>
      <c r="E138" s="80">
        <f>SUM(E105,E124,E137)</f>
        <v>43745</v>
      </c>
      <c r="G138" s="80">
        <f>SUM(G105,G124,G137)</f>
        <v>26959</v>
      </c>
      <c r="H138" s="78"/>
      <c r="I138" s="80">
        <f>SUM(I105,I124,I137)</f>
        <v>-22546</v>
      </c>
    </row>
    <row r="139" spans="1:9" ht="20.25" customHeight="1">
      <c r="A139" s="62" t="s">
        <v>62</v>
      </c>
      <c r="E139" s="102">
        <v>63558</v>
      </c>
      <c r="G139" s="102">
        <v>63558</v>
      </c>
      <c r="H139" s="78"/>
      <c r="I139" s="102">
        <v>78721</v>
      </c>
    </row>
    <row r="140" spans="1:9" ht="20.25" customHeight="1" thickBot="1">
      <c r="A140" s="103" t="s">
        <v>63</v>
      </c>
      <c r="E140" s="121">
        <f>SUM(E138:E139)</f>
        <v>107303</v>
      </c>
      <c r="G140" s="121">
        <f>SUM(G138:G139)</f>
        <v>90517</v>
      </c>
      <c r="H140" s="78"/>
      <c r="I140" s="121">
        <f>SUM(I138:I139)</f>
        <v>56175</v>
      </c>
    </row>
    <row r="141" spans="5:9" ht="20.25" customHeight="1" thickTop="1">
      <c r="E141" s="59"/>
      <c r="G141" s="59"/>
      <c r="H141" s="59"/>
      <c r="I141" s="59"/>
    </row>
    <row r="142" ht="20.25" customHeight="1">
      <c r="A142" s="39" t="s">
        <v>5</v>
      </c>
    </row>
  </sheetData>
  <sheetProtection/>
  <mergeCells count="4">
    <mergeCell ref="G7:I7"/>
    <mergeCell ref="G41:I41"/>
    <mergeCell ref="G75:I75"/>
    <mergeCell ref="G114:I114"/>
  </mergeCells>
  <printOptions horizontalCentered="1"/>
  <pageMargins left="0.866141732283465" right="0.31496062992126" top="0.905511811023622" bottom="0.196850393700787" header="0.196850393700787" footer="0.196850393700787"/>
  <pageSetup firstPageNumber="2" useFirstPageNumber="1" fitToHeight="0" horizontalDpi="600" verticalDpi="600" orientation="portrait" paperSize="9" scale="85" r:id="rId2"/>
  <rowBreaks count="3" manualBreakCount="3">
    <brk id="34" max="11" man="1"/>
    <brk id="68" max="11" man="1"/>
    <brk id="107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0"/>
  <sheetViews>
    <sheetView showGridLines="0" view="pageBreakPreview" zoomScale="85" zoomScaleSheetLayoutView="85" workbookViewId="0" topLeftCell="F10">
      <selection activeCell="M19" sqref="M19"/>
    </sheetView>
  </sheetViews>
  <sheetFormatPr defaultColWidth="9.140625" defaultRowHeight="21" customHeight="1"/>
  <cols>
    <col min="1" max="1" width="44.421875" style="4" customWidth="1"/>
    <col min="2" max="2" width="1.7109375" style="4" customWidth="1"/>
    <col min="3" max="3" width="15.7109375" style="4" customWidth="1"/>
    <col min="4" max="4" width="1.7109375" style="4" customWidth="1"/>
    <col min="5" max="5" width="15.7109375" style="4" customWidth="1"/>
    <col min="6" max="6" width="1.7109375" style="4" customWidth="1"/>
    <col min="7" max="7" width="15.7109375" style="4" customWidth="1"/>
    <col min="8" max="8" width="1.7109375" style="4" customWidth="1"/>
    <col min="9" max="9" width="15.7109375" style="4" customWidth="1"/>
    <col min="10" max="10" width="1.7109375" style="4" customWidth="1"/>
    <col min="11" max="11" width="15.7109375" style="4" customWidth="1"/>
    <col min="12" max="12" width="1.7109375" style="4" customWidth="1"/>
    <col min="13" max="13" width="15.7109375" style="4" customWidth="1"/>
    <col min="14" max="16384" width="9.140625" style="4" customWidth="1"/>
  </cols>
  <sheetData>
    <row r="1" ht="21" customHeight="1">
      <c r="M1" s="7" t="s">
        <v>59</v>
      </c>
    </row>
    <row r="2" spans="1:13" ht="21" customHeight="1">
      <c r="A2" s="9" t="s">
        <v>160</v>
      </c>
      <c r="B2" s="10"/>
      <c r="C2" s="10"/>
      <c r="D2" s="10"/>
      <c r="E2" s="10"/>
      <c r="F2" s="10"/>
      <c r="G2" s="10"/>
      <c r="H2" s="10"/>
      <c r="J2" s="11"/>
      <c r="K2" s="12"/>
      <c r="L2" s="12"/>
      <c r="M2" s="12"/>
    </row>
    <row r="3" spans="1:13" ht="21" customHeight="1">
      <c r="A3" s="13" t="s">
        <v>88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21" customHeight="1">
      <c r="A4" s="8" t="s">
        <v>187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ht="21" customHeight="1">
      <c r="A5" s="15"/>
      <c r="B5" s="13"/>
      <c r="C5" s="13"/>
      <c r="D5" s="13"/>
      <c r="E5" s="13"/>
      <c r="F5" s="13"/>
      <c r="G5" s="13"/>
      <c r="H5" s="13"/>
      <c r="I5" s="16"/>
      <c r="J5" s="13"/>
      <c r="K5" s="16"/>
      <c r="L5" s="16"/>
      <c r="M5" s="2" t="s">
        <v>58</v>
      </c>
    </row>
    <row r="6" spans="1:13" ht="21" customHeight="1">
      <c r="A6" s="15"/>
      <c r="B6" s="13"/>
      <c r="C6" s="124" t="s">
        <v>151</v>
      </c>
      <c r="D6" s="124"/>
      <c r="E6" s="124"/>
      <c r="F6" s="124"/>
      <c r="G6" s="124"/>
      <c r="H6" s="124"/>
      <c r="I6" s="124"/>
      <c r="J6" s="124"/>
      <c r="K6" s="124"/>
      <c r="L6" s="124"/>
      <c r="M6" s="124"/>
    </row>
    <row r="7" spans="3:13" s="17" customFormat="1" ht="21" customHeight="1">
      <c r="C7" s="17" t="s">
        <v>145</v>
      </c>
      <c r="I7" s="123" t="s">
        <v>2</v>
      </c>
      <c r="J7" s="123"/>
      <c r="K7" s="123"/>
      <c r="L7" s="19"/>
      <c r="M7" s="26" t="s">
        <v>155</v>
      </c>
    </row>
    <row r="8" spans="3:13" s="17" customFormat="1" ht="21" customHeight="1">
      <c r="C8" s="17" t="s">
        <v>159</v>
      </c>
      <c r="I8" s="17" t="s">
        <v>34</v>
      </c>
      <c r="J8" s="19"/>
      <c r="M8" s="26" t="s">
        <v>156</v>
      </c>
    </row>
    <row r="9" spans="3:13" ht="21" customHeight="1">
      <c r="C9" s="18" t="s">
        <v>158</v>
      </c>
      <c r="E9" s="18" t="s">
        <v>69</v>
      </c>
      <c r="F9" s="19"/>
      <c r="G9" s="18" t="s">
        <v>124</v>
      </c>
      <c r="I9" s="18" t="s">
        <v>144</v>
      </c>
      <c r="K9" s="18" t="s">
        <v>3</v>
      </c>
      <c r="L9" s="19"/>
      <c r="M9" s="27" t="s">
        <v>157</v>
      </c>
    </row>
    <row r="10" spans="3:13" ht="21" customHeight="1">
      <c r="C10" s="19"/>
      <c r="E10" s="19"/>
      <c r="F10" s="19"/>
      <c r="G10" s="19"/>
      <c r="I10" s="19"/>
      <c r="K10" s="19"/>
      <c r="L10" s="19"/>
      <c r="M10" s="19"/>
    </row>
    <row r="11" spans="1:13" ht="21" customHeight="1">
      <c r="A11" s="9" t="s">
        <v>137</v>
      </c>
      <c r="B11" s="9"/>
      <c r="C11" s="28">
        <v>220076</v>
      </c>
      <c r="D11" s="28"/>
      <c r="E11" s="28">
        <v>71331</v>
      </c>
      <c r="F11" s="28"/>
      <c r="G11" s="28">
        <v>399617</v>
      </c>
      <c r="H11" s="28"/>
      <c r="I11" s="28">
        <v>24121</v>
      </c>
      <c r="J11" s="6"/>
      <c r="K11" s="28">
        <v>303611</v>
      </c>
      <c r="L11" s="28"/>
      <c r="M11" s="28">
        <f>SUM(C11:L11)</f>
        <v>1018756</v>
      </c>
    </row>
    <row r="12" spans="1:13" ht="21" customHeight="1">
      <c r="A12" s="4" t="s">
        <v>60</v>
      </c>
      <c r="C12" s="30">
        <v>0</v>
      </c>
      <c r="D12" s="28"/>
      <c r="E12" s="30">
        <v>0</v>
      </c>
      <c r="F12" s="28"/>
      <c r="G12" s="30">
        <v>0</v>
      </c>
      <c r="H12" s="28"/>
      <c r="I12" s="30">
        <v>0</v>
      </c>
      <c r="J12" s="6"/>
      <c r="K12" s="30">
        <f>'PL &amp; CF'!E58</f>
        <v>114805</v>
      </c>
      <c r="L12" s="28"/>
      <c r="M12" s="30">
        <f>SUM(C12:L12)</f>
        <v>114805</v>
      </c>
    </row>
    <row r="13" spans="1:13" ht="21" customHeight="1">
      <c r="A13" s="4" t="s">
        <v>167</v>
      </c>
      <c r="C13" s="31">
        <v>0</v>
      </c>
      <c r="D13" s="28"/>
      <c r="E13" s="31">
        <v>0</v>
      </c>
      <c r="F13" s="28"/>
      <c r="G13" s="31">
        <v>0</v>
      </c>
      <c r="H13" s="28"/>
      <c r="I13" s="31">
        <v>0</v>
      </c>
      <c r="J13" s="6"/>
      <c r="K13" s="31">
        <v>0</v>
      </c>
      <c r="L13" s="28"/>
      <c r="M13" s="31">
        <f>SUM(C13:L13)</f>
        <v>0</v>
      </c>
    </row>
    <row r="14" spans="1:13" ht="21" customHeight="1">
      <c r="A14" s="4" t="s">
        <v>61</v>
      </c>
      <c r="C14" s="28">
        <f>SUM(C12:C13)</f>
        <v>0</v>
      </c>
      <c r="D14" s="28"/>
      <c r="E14" s="28">
        <f>SUM(E12:E13)</f>
        <v>0</v>
      </c>
      <c r="F14" s="28"/>
      <c r="G14" s="28">
        <f>SUM(G12:G13)</f>
        <v>0</v>
      </c>
      <c r="H14" s="28"/>
      <c r="I14" s="28">
        <f>SUM(I12:I13)</f>
        <v>0</v>
      </c>
      <c r="J14" s="6"/>
      <c r="K14" s="28">
        <f>SUM(K12:K13)</f>
        <v>114805</v>
      </c>
      <c r="L14" s="28"/>
      <c r="M14" s="28">
        <f>SUM(C14:L14)</f>
        <v>114805</v>
      </c>
    </row>
    <row r="15" spans="1:13" ht="21" customHeight="1">
      <c r="A15" s="4" t="s">
        <v>134</v>
      </c>
      <c r="B15" s="9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21" customHeight="1">
      <c r="A16" s="4" t="s">
        <v>174</v>
      </c>
      <c r="C16" s="28">
        <v>639</v>
      </c>
      <c r="D16" s="28"/>
      <c r="E16" s="28">
        <v>5116</v>
      </c>
      <c r="F16" s="28"/>
      <c r="G16" s="28">
        <v>-3197</v>
      </c>
      <c r="H16" s="28"/>
      <c r="I16" s="28">
        <v>0</v>
      </c>
      <c r="J16" s="6"/>
      <c r="K16" s="28">
        <v>0</v>
      </c>
      <c r="L16" s="28"/>
      <c r="M16" s="28">
        <f>SUM(C16:K16)</f>
        <v>2558</v>
      </c>
    </row>
    <row r="17" spans="1:13" ht="21" customHeight="1">
      <c r="A17" s="4" t="s">
        <v>164</v>
      </c>
      <c r="B17" s="9"/>
      <c r="C17" s="28">
        <v>0</v>
      </c>
      <c r="D17" s="28"/>
      <c r="E17" s="28">
        <v>0</v>
      </c>
      <c r="F17" s="28"/>
      <c r="G17" s="28">
        <v>0</v>
      </c>
      <c r="H17" s="28"/>
      <c r="I17" s="28">
        <v>0</v>
      </c>
      <c r="J17" s="6"/>
      <c r="K17" s="28">
        <v>-70425</v>
      </c>
      <c r="L17" s="28"/>
      <c r="M17" s="28">
        <f>SUM(C17:K17)</f>
        <v>-70425</v>
      </c>
    </row>
    <row r="18" spans="1:13" ht="21" customHeight="1" thickBot="1">
      <c r="A18" s="9" t="s">
        <v>185</v>
      </c>
      <c r="C18" s="29">
        <f>SUM(C11:C17)-C14</f>
        <v>220715</v>
      </c>
      <c r="D18" s="28"/>
      <c r="E18" s="29">
        <f>SUM(E11:E17)-E14</f>
        <v>76447</v>
      </c>
      <c r="F18" s="28"/>
      <c r="G18" s="29">
        <f>SUM(G11:G17)-G14</f>
        <v>396420</v>
      </c>
      <c r="H18" s="28"/>
      <c r="I18" s="29">
        <f>SUM(I11:I17)-I14</f>
        <v>24121</v>
      </c>
      <c r="J18" s="6"/>
      <c r="K18" s="29">
        <f>SUM(K11:K17)-K14</f>
        <v>347991</v>
      </c>
      <c r="L18" s="28"/>
      <c r="M18" s="29">
        <f>SUM(M11:M17)-M14</f>
        <v>1065694</v>
      </c>
    </row>
    <row r="19" ht="21" customHeight="1" thickTop="1">
      <c r="M19" s="22"/>
    </row>
    <row r="20" ht="21" customHeight="1">
      <c r="A20" s="1" t="s">
        <v>5</v>
      </c>
    </row>
  </sheetData>
  <sheetProtection/>
  <mergeCells count="2">
    <mergeCell ref="I7:K7"/>
    <mergeCell ref="C6:M6"/>
  </mergeCells>
  <printOptions/>
  <pageMargins left="0.78740157480315" right="0.669291338582677" top="0.905511811023622" bottom="0.393700787401575" header="0.196850393700787" footer="0.196850393700787"/>
  <pageSetup firstPageNumber="2" useFirstPageNumber="1" fitToHeight="0" horizontalDpi="600" verticalDpi="600" orientation="landscape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9"/>
  <sheetViews>
    <sheetView showGridLines="0" view="pageBreakPreview" zoomScale="85" zoomScaleNormal="85" zoomScaleSheetLayoutView="85" zoomScalePageLayoutView="0" workbookViewId="0" topLeftCell="A10">
      <selection activeCell="G16" sqref="G16"/>
    </sheetView>
  </sheetViews>
  <sheetFormatPr defaultColWidth="9.140625" defaultRowHeight="21" customHeight="1"/>
  <cols>
    <col min="1" max="1" width="45.7109375" style="4" customWidth="1"/>
    <col min="2" max="2" width="1.7109375" style="4" customWidth="1"/>
    <col min="3" max="3" width="15.7109375" style="4" customWidth="1"/>
    <col min="4" max="4" width="1.7109375" style="4" customWidth="1"/>
    <col min="5" max="5" width="15.7109375" style="4" customWidth="1"/>
    <col min="6" max="6" width="1.7109375" style="4" customWidth="1"/>
    <col min="7" max="7" width="15.7109375" style="4" customWidth="1"/>
    <col min="8" max="8" width="1.7109375" style="4" customWidth="1"/>
    <col min="9" max="9" width="15.7109375" style="4" customWidth="1"/>
    <col min="10" max="10" width="1.7109375" style="4" customWidth="1"/>
    <col min="11" max="11" width="15.7109375" style="4" customWidth="1"/>
    <col min="12" max="12" width="1.7109375" style="4" customWidth="1"/>
    <col min="13" max="13" width="15.7109375" style="4" customWidth="1"/>
    <col min="14" max="16384" width="9.140625" style="4" customWidth="1"/>
  </cols>
  <sheetData>
    <row r="1" ht="21" customHeight="1">
      <c r="M1" s="7" t="s">
        <v>59</v>
      </c>
    </row>
    <row r="2" spans="1:13" ht="21" customHeight="1">
      <c r="A2" s="9" t="s">
        <v>160</v>
      </c>
      <c r="B2" s="10"/>
      <c r="C2" s="10"/>
      <c r="D2" s="10"/>
      <c r="E2" s="10"/>
      <c r="F2" s="10"/>
      <c r="G2" s="10"/>
      <c r="H2" s="10"/>
      <c r="J2" s="11"/>
      <c r="K2" s="12"/>
      <c r="L2" s="12"/>
      <c r="M2" s="12"/>
    </row>
    <row r="3" spans="1:13" ht="21" customHeight="1">
      <c r="A3" s="13" t="s">
        <v>172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21" customHeight="1">
      <c r="A4" s="8" t="s">
        <v>187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ht="21" customHeight="1">
      <c r="A5" s="15"/>
      <c r="B5" s="13"/>
      <c r="C5" s="13"/>
      <c r="D5" s="13"/>
      <c r="E5" s="13"/>
      <c r="F5" s="13"/>
      <c r="G5" s="13"/>
      <c r="H5" s="13"/>
      <c r="I5" s="16"/>
      <c r="J5" s="13"/>
      <c r="K5" s="16"/>
      <c r="L5" s="16"/>
      <c r="M5" s="2" t="s">
        <v>58</v>
      </c>
    </row>
    <row r="6" spans="1:13" ht="21" customHeight="1">
      <c r="A6" s="15"/>
      <c r="B6" s="13"/>
      <c r="C6" s="124" t="s">
        <v>152</v>
      </c>
      <c r="D6" s="124"/>
      <c r="E6" s="124"/>
      <c r="F6" s="124"/>
      <c r="G6" s="124"/>
      <c r="H6" s="124"/>
      <c r="I6" s="124"/>
      <c r="J6" s="124"/>
      <c r="K6" s="124"/>
      <c r="L6" s="124"/>
      <c r="M6" s="124"/>
    </row>
    <row r="7" spans="3:13" s="17" customFormat="1" ht="21" customHeight="1">
      <c r="C7" s="17" t="s">
        <v>145</v>
      </c>
      <c r="I7" s="123" t="s">
        <v>2</v>
      </c>
      <c r="J7" s="123"/>
      <c r="K7" s="123"/>
      <c r="L7" s="19"/>
      <c r="M7" s="26" t="s">
        <v>155</v>
      </c>
    </row>
    <row r="8" spans="3:13" s="17" customFormat="1" ht="21" customHeight="1">
      <c r="C8" s="17" t="s">
        <v>159</v>
      </c>
      <c r="I8" s="17" t="s">
        <v>34</v>
      </c>
      <c r="J8" s="19"/>
      <c r="M8" s="26" t="s">
        <v>156</v>
      </c>
    </row>
    <row r="9" spans="3:13" ht="21" customHeight="1">
      <c r="C9" s="18" t="s">
        <v>158</v>
      </c>
      <c r="E9" s="18" t="s">
        <v>69</v>
      </c>
      <c r="F9" s="19"/>
      <c r="G9" s="18" t="s">
        <v>124</v>
      </c>
      <c r="I9" s="18" t="s">
        <v>144</v>
      </c>
      <c r="K9" s="18" t="s">
        <v>3</v>
      </c>
      <c r="L9" s="19"/>
      <c r="M9" s="27" t="s">
        <v>157</v>
      </c>
    </row>
    <row r="10" spans="1:13" ht="21" customHeight="1">
      <c r="A10" s="9" t="s">
        <v>107</v>
      </c>
      <c r="B10" s="9"/>
      <c r="C10" s="20">
        <v>200000</v>
      </c>
      <c r="D10" s="20"/>
      <c r="E10" s="20">
        <v>70718</v>
      </c>
      <c r="F10" s="20"/>
      <c r="G10" s="20">
        <v>0</v>
      </c>
      <c r="H10" s="20"/>
      <c r="I10" s="20">
        <v>16846</v>
      </c>
      <c r="J10" s="21"/>
      <c r="K10" s="20">
        <v>188212</v>
      </c>
      <c r="L10" s="20"/>
      <c r="M10" s="20">
        <f>SUM(C10:K10)</f>
        <v>475776</v>
      </c>
    </row>
    <row r="11" spans="1:13" ht="21" customHeight="1">
      <c r="A11" s="4" t="s">
        <v>60</v>
      </c>
      <c r="C11" s="32">
        <v>0</v>
      </c>
      <c r="D11" s="22"/>
      <c r="E11" s="32">
        <v>0</v>
      </c>
      <c r="F11" s="20"/>
      <c r="G11" s="32">
        <v>0</v>
      </c>
      <c r="H11" s="20"/>
      <c r="I11" s="32">
        <v>0</v>
      </c>
      <c r="J11" s="21"/>
      <c r="K11" s="32">
        <f>'PL &amp; CF'!I58</f>
        <v>110203</v>
      </c>
      <c r="L11" s="20"/>
      <c r="M11" s="32">
        <f>SUM(E11:K11)</f>
        <v>110203</v>
      </c>
    </row>
    <row r="12" spans="1:13" ht="21" customHeight="1">
      <c r="A12" s="4" t="s">
        <v>167</v>
      </c>
      <c r="C12" s="33">
        <v>0</v>
      </c>
      <c r="D12" s="22"/>
      <c r="E12" s="33">
        <v>0</v>
      </c>
      <c r="F12" s="20"/>
      <c r="G12" s="33">
        <v>0</v>
      </c>
      <c r="H12" s="20"/>
      <c r="I12" s="33">
        <v>0</v>
      </c>
      <c r="J12" s="21"/>
      <c r="K12" s="33">
        <v>0</v>
      </c>
      <c r="L12" s="20"/>
      <c r="M12" s="33">
        <v>0</v>
      </c>
    </row>
    <row r="13" spans="1:13" ht="21" customHeight="1">
      <c r="A13" s="4" t="s">
        <v>61</v>
      </c>
      <c r="C13" s="20">
        <f>SUM(C11:C12)</f>
        <v>0</v>
      </c>
      <c r="D13" s="22"/>
      <c r="E13" s="20">
        <f>SUM(E11:E12)</f>
        <v>0</v>
      </c>
      <c r="F13" s="20"/>
      <c r="G13" s="20">
        <f>SUM(G11:G12)</f>
        <v>0</v>
      </c>
      <c r="H13" s="20"/>
      <c r="I13" s="20">
        <f>SUM(I11:I12)</f>
        <v>0</v>
      </c>
      <c r="J13" s="21"/>
      <c r="K13" s="20">
        <f>SUM(K11:K12)</f>
        <v>110203</v>
      </c>
      <c r="L13" s="20"/>
      <c r="M13" s="20">
        <f>SUM(M11:M12)</f>
        <v>110203</v>
      </c>
    </row>
    <row r="14" spans="1:13" ht="21" customHeight="1">
      <c r="A14" s="4" t="s">
        <v>163</v>
      </c>
      <c r="B14" s="9"/>
      <c r="C14" s="20">
        <v>0</v>
      </c>
      <c r="D14" s="20"/>
      <c r="E14" s="20">
        <v>0</v>
      </c>
      <c r="F14" s="20"/>
      <c r="G14" s="20">
        <v>400000</v>
      </c>
      <c r="H14" s="20"/>
      <c r="I14" s="20">
        <v>0</v>
      </c>
      <c r="J14" s="21"/>
      <c r="K14" s="20">
        <v>0</v>
      </c>
      <c r="L14" s="20"/>
      <c r="M14" s="20">
        <f>SUM(C14:K14)</f>
        <v>400000</v>
      </c>
    </row>
    <row r="15" spans="1:13" ht="21" customHeight="1">
      <c r="A15" s="4" t="s">
        <v>134</v>
      </c>
      <c r="B15" s="9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21" customHeight="1">
      <c r="A16" s="4" t="s">
        <v>174</v>
      </c>
      <c r="C16" s="34">
        <v>75</v>
      </c>
      <c r="D16" s="34"/>
      <c r="E16" s="34">
        <v>601</v>
      </c>
      <c r="F16" s="34"/>
      <c r="G16" s="34">
        <v>-376</v>
      </c>
      <c r="H16" s="34"/>
      <c r="I16" s="34">
        <v>0</v>
      </c>
      <c r="J16" s="5"/>
      <c r="K16" s="34">
        <v>0</v>
      </c>
      <c r="L16" s="34"/>
      <c r="M16" s="34">
        <f>SUM(C16:K16)</f>
        <v>300</v>
      </c>
    </row>
    <row r="17" spans="1:13" ht="21" customHeight="1">
      <c r="A17" s="4" t="s">
        <v>194</v>
      </c>
      <c r="B17" s="9"/>
      <c r="C17" s="20">
        <v>20000</v>
      </c>
      <c r="D17" s="20"/>
      <c r="E17" s="20">
        <v>0</v>
      </c>
      <c r="F17" s="20"/>
      <c r="G17" s="20">
        <v>0</v>
      </c>
      <c r="H17" s="20"/>
      <c r="I17" s="20">
        <v>0</v>
      </c>
      <c r="J17" s="21"/>
      <c r="K17" s="20">
        <v>-22240</v>
      </c>
      <c r="L17" s="20"/>
      <c r="M17" s="20">
        <f>SUM(C17:K17)</f>
        <v>-2240</v>
      </c>
    </row>
    <row r="18" spans="1:13" ht="21" customHeight="1" thickBot="1">
      <c r="A18" s="9" t="s">
        <v>186</v>
      </c>
      <c r="B18" s="9"/>
      <c r="C18" s="23">
        <f>SUM(C10:C17)-C13</f>
        <v>220075</v>
      </c>
      <c r="D18" s="24"/>
      <c r="E18" s="23">
        <f>SUM(E10:E17)-E13</f>
        <v>71319</v>
      </c>
      <c r="F18" s="20"/>
      <c r="G18" s="23">
        <f>SUM(G10:G17)-G13</f>
        <v>399624</v>
      </c>
      <c r="H18" s="20"/>
      <c r="I18" s="23">
        <f>SUM(I10:I17)-I13</f>
        <v>16846</v>
      </c>
      <c r="J18" s="21"/>
      <c r="K18" s="23">
        <f>SUM(K10:K17)-K13</f>
        <v>276175</v>
      </c>
      <c r="L18" s="20"/>
      <c r="M18" s="23">
        <f>SUM(M10:M17)-M13</f>
        <v>984039</v>
      </c>
    </row>
    <row r="19" spans="3:13" ht="15.75" customHeight="1" thickTop="1">
      <c r="C19" s="25"/>
      <c r="D19" s="22"/>
      <c r="E19" s="25"/>
      <c r="F19" s="25"/>
      <c r="G19" s="25"/>
      <c r="H19" s="22"/>
      <c r="I19" s="25"/>
      <c r="J19" s="22"/>
      <c r="K19" s="25"/>
      <c r="L19" s="25"/>
      <c r="M19" s="25"/>
    </row>
    <row r="20" spans="1:13" ht="21" customHeight="1">
      <c r="A20" s="9" t="s">
        <v>137</v>
      </c>
      <c r="B20" s="9"/>
      <c r="C20" s="28">
        <v>220076</v>
      </c>
      <c r="D20" s="28"/>
      <c r="E20" s="28">
        <v>71331</v>
      </c>
      <c r="F20" s="28"/>
      <c r="G20" s="28">
        <v>399617</v>
      </c>
      <c r="H20" s="28"/>
      <c r="I20" s="28">
        <v>24121</v>
      </c>
      <c r="J20" s="6"/>
      <c r="K20" s="28">
        <v>303611</v>
      </c>
      <c r="L20" s="28"/>
      <c r="M20" s="28">
        <f>SUM(C20:K20)</f>
        <v>1018756</v>
      </c>
    </row>
    <row r="21" spans="1:13" ht="21" customHeight="1">
      <c r="A21" s="4" t="s">
        <v>60</v>
      </c>
      <c r="C21" s="32">
        <v>0</v>
      </c>
      <c r="D21" s="22"/>
      <c r="E21" s="32">
        <v>0</v>
      </c>
      <c r="F21" s="20"/>
      <c r="G21" s="32">
        <v>0</v>
      </c>
      <c r="H21" s="20"/>
      <c r="I21" s="32">
        <v>0</v>
      </c>
      <c r="J21" s="6"/>
      <c r="K21" s="30">
        <f>'PL &amp; CF'!G58</f>
        <v>106744</v>
      </c>
      <c r="L21" s="28"/>
      <c r="M21" s="30">
        <f>SUM(C21:K21)</f>
        <v>106744</v>
      </c>
    </row>
    <row r="22" spans="1:13" ht="21" customHeight="1">
      <c r="A22" s="4" t="s">
        <v>167</v>
      </c>
      <c r="C22" s="33">
        <v>0</v>
      </c>
      <c r="D22" s="22"/>
      <c r="E22" s="33">
        <v>0</v>
      </c>
      <c r="F22" s="20"/>
      <c r="G22" s="33">
        <v>0</v>
      </c>
      <c r="H22" s="20"/>
      <c r="I22" s="33">
        <v>0</v>
      </c>
      <c r="J22" s="21"/>
      <c r="K22" s="33">
        <v>0</v>
      </c>
      <c r="L22" s="20"/>
      <c r="M22" s="33">
        <v>0</v>
      </c>
    </row>
    <row r="23" spans="1:13" ht="21" customHeight="1">
      <c r="A23" s="4" t="s">
        <v>61</v>
      </c>
      <c r="C23" s="20">
        <f>SUM(C21:C22)</f>
        <v>0</v>
      </c>
      <c r="D23" s="22"/>
      <c r="E23" s="20">
        <f>SUM(E21:E22)</f>
        <v>0</v>
      </c>
      <c r="F23" s="20"/>
      <c r="G23" s="20">
        <f>SUM(G21:G22)</f>
        <v>0</v>
      </c>
      <c r="H23" s="20"/>
      <c r="I23" s="20">
        <f>SUM(I21:I22)</f>
        <v>0</v>
      </c>
      <c r="J23" s="21"/>
      <c r="K23" s="20">
        <f>SUM(K21:K22)</f>
        <v>106744</v>
      </c>
      <c r="L23" s="20"/>
      <c r="M23" s="20">
        <f>SUM(M21:M22)</f>
        <v>106744</v>
      </c>
    </row>
    <row r="24" spans="1:13" ht="21" customHeight="1">
      <c r="A24" s="4" t="s">
        <v>134</v>
      </c>
      <c r="B24" s="9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21" customHeight="1">
      <c r="A25" s="4" t="s">
        <v>174</v>
      </c>
      <c r="C25" s="28">
        <v>639</v>
      </c>
      <c r="D25" s="28"/>
      <c r="E25" s="28">
        <v>5116</v>
      </c>
      <c r="F25" s="28"/>
      <c r="G25" s="28">
        <v>-3197</v>
      </c>
      <c r="H25" s="28"/>
      <c r="I25" s="28">
        <v>0</v>
      </c>
      <c r="J25" s="6"/>
      <c r="K25" s="28">
        <v>0</v>
      </c>
      <c r="L25" s="28"/>
      <c r="M25" s="28">
        <f>SUM(C25:K25)</f>
        <v>2558</v>
      </c>
    </row>
    <row r="26" spans="1:13" ht="21" customHeight="1">
      <c r="A26" s="4" t="s">
        <v>164</v>
      </c>
      <c r="B26" s="9"/>
      <c r="C26" s="28">
        <v>0</v>
      </c>
      <c r="D26" s="28"/>
      <c r="E26" s="28">
        <v>0</v>
      </c>
      <c r="F26" s="28"/>
      <c r="G26" s="28">
        <v>0</v>
      </c>
      <c r="H26" s="28"/>
      <c r="I26" s="28">
        <v>0</v>
      </c>
      <c r="J26" s="6"/>
      <c r="K26" s="28">
        <v>-70425</v>
      </c>
      <c r="L26" s="28"/>
      <c r="M26" s="28">
        <f>SUM(C26:K26)</f>
        <v>-70425</v>
      </c>
    </row>
    <row r="27" spans="1:13" ht="21" customHeight="1" thickBot="1">
      <c r="A27" s="9" t="s">
        <v>185</v>
      </c>
      <c r="C27" s="29">
        <f>SUM(C20:C26)-C23</f>
        <v>220715</v>
      </c>
      <c r="D27" s="28"/>
      <c r="E27" s="29">
        <f>SUM(E20:E26)-E23</f>
        <v>76447</v>
      </c>
      <c r="F27" s="28"/>
      <c r="G27" s="29">
        <f>SUM(G20:G26)-G23</f>
        <v>396420</v>
      </c>
      <c r="H27" s="28"/>
      <c r="I27" s="29">
        <f>SUM(I20:I26)-I23</f>
        <v>24121</v>
      </c>
      <c r="J27" s="6"/>
      <c r="K27" s="29">
        <f>SUM(K20:K26)-K23</f>
        <v>339930</v>
      </c>
      <c r="L27" s="28"/>
      <c r="M27" s="29">
        <f>SUM(M20:M26)-M23</f>
        <v>1057633</v>
      </c>
    </row>
    <row r="28" spans="3:13" ht="9.75" customHeight="1" thickTop="1"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</row>
    <row r="29" ht="21" customHeight="1">
      <c r="A29" s="1" t="s">
        <v>5</v>
      </c>
    </row>
  </sheetData>
  <sheetProtection/>
  <mergeCells count="2">
    <mergeCell ref="C6:M6"/>
    <mergeCell ref="I7:K7"/>
  </mergeCells>
  <printOptions/>
  <pageMargins left="0.78740157480315" right="0.669291338582677" top="0.905511811023622" bottom="0.393700787401575" header="0.196850393700787" footer="0.196850393700787"/>
  <pageSetup firstPageNumber="2" useFirstPageNumber="1" fitToHeight="0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xxxxxx</dc:creator>
  <cp:keywords/>
  <dc:description/>
  <cp:lastModifiedBy>orathai</cp:lastModifiedBy>
  <cp:lastPrinted>2018-11-09T08:23:37Z</cp:lastPrinted>
  <dcterms:created xsi:type="dcterms:W3CDTF">1999-03-31T19:46:17Z</dcterms:created>
  <dcterms:modified xsi:type="dcterms:W3CDTF">2018-11-09T09:09:03Z</dcterms:modified>
  <cp:category/>
  <cp:version/>
  <cp:contentType/>
  <cp:contentStatus/>
</cp:coreProperties>
</file>