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G:\L\L_Lease IT\2022\Q2'2022\LEASEIT\"/>
    </mc:Choice>
  </mc:AlternateContent>
  <xr:revisionPtr revIDLastSave="0" documentId="8_{1C83322F-F963-4A7C-88B3-3F0985ACAC59}" xr6:coauthVersionLast="46" xr6:coauthVersionMax="46" xr10:uidLastSave="{00000000-0000-0000-0000-000000000000}"/>
  <bookViews>
    <workbookView xWindow="-120" yWindow="-120" windowWidth="20730" windowHeight="11160" tabRatio="601" activeTab="4"/>
  </bookViews>
  <sheets>
    <sheet name="BS" sheetId="3" r:id="rId1"/>
    <sheet name="PL" sheetId="4" r:id="rId2"/>
    <sheet name="SE-Conso" sheetId="5" r:id="rId3"/>
    <sheet name="SE-Separate" sheetId="2" r:id="rId4"/>
    <sheet name="CF" sheetId="6" r:id="rId5"/>
  </sheets>
  <definedNames>
    <definedName name="_xlnm._FilterDatabase" localSheetId="0" hidden="1">BS!$A$6:$O$105</definedName>
    <definedName name="_xlnm._FilterDatabase" localSheetId="4" hidden="1">CF!#REF!</definedName>
    <definedName name="_xlnm._FilterDatabase" localSheetId="1" hidden="1">PL!$A$44:$K$72</definedName>
    <definedName name="_xlnm.Print_Area" localSheetId="0">BS!$A$1:$O$108</definedName>
    <definedName name="_xlnm.Print_Area" localSheetId="4">CF!$A$1:$O$86</definedName>
    <definedName name="_xlnm.Print_Area" localSheetId="1">PL!$A$1:$K$74</definedName>
    <definedName name="_xlnm.Print_Area" localSheetId="2">'SE-Conso'!$A$1:$O$29</definedName>
    <definedName name="_xlnm.Print_Area" localSheetId="3">'SE-Separate'!$A$1:$M$28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6" l="1"/>
  <c r="K76" i="6"/>
  <c r="M76" i="6"/>
  <c r="O76" i="6"/>
  <c r="O62" i="6"/>
  <c r="M62" i="6"/>
  <c r="K62" i="6"/>
  <c r="C20" i="2"/>
  <c r="K55" i="4"/>
  <c r="I55" i="4"/>
  <c r="G55" i="4"/>
  <c r="K50" i="4"/>
  <c r="K56" i="4"/>
  <c r="K58" i="4"/>
  <c r="K60" i="4"/>
  <c r="I50" i="4"/>
  <c r="G50" i="4"/>
  <c r="K18" i="4"/>
  <c r="I18" i="4"/>
  <c r="G18" i="4"/>
  <c r="K13" i="4"/>
  <c r="K19" i="4"/>
  <c r="K21" i="4"/>
  <c r="K23" i="4"/>
  <c r="K27" i="4"/>
  <c r="I13" i="4"/>
  <c r="I19" i="4"/>
  <c r="I21" i="4"/>
  <c r="I23" i="4"/>
  <c r="I27" i="4"/>
  <c r="G13" i="4"/>
  <c r="G19" i="4"/>
  <c r="G21" i="4"/>
  <c r="G23" i="4"/>
  <c r="G27" i="4"/>
  <c r="E18" i="4"/>
  <c r="E19" i="4"/>
  <c r="E21" i="4"/>
  <c r="E23" i="4"/>
  <c r="E27" i="4"/>
  <c r="E13" i="4"/>
  <c r="M25" i="2"/>
  <c r="M23" i="2"/>
  <c r="M21" i="2"/>
  <c r="M26" i="5"/>
  <c r="M24" i="5"/>
  <c r="M22" i="5"/>
  <c r="I62" i="6"/>
  <c r="I15" i="2"/>
  <c r="E15" i="2"/>
  <c r="I16" i="5"/>
  <c r="G16" i="5"/>
  <c r="E16" i="5"/>
  <c r="C16" i="5"/>
  <c r="E55" i="4"/>
  <c r="E50" i="4"/>
  <c r="K64" i="3"/>
  <c r="I64" i="3"/>
  <c r="O64" i="3"/>
  <c r="M14" i="2"/>
  <c r="M15" i="5"/>
  <c r="E26" i="2"/>
  <c r="M95" i="3"/>
  <c r="E30" i="2"/>
  <c r="O72" i="3"/>
  <c r="M72" i="3"/>
  <c r="K72" i="3"/>
  <c r="I72" i="3"/>
  <c r="O41" i="3"/>
  <c r="M41" i="3"/>
  <c r="M42" i="3"/>
  <c r="K41" i="3"/>
  <c r="I41" i="3"/>
  <c r="M64" i="3"/>
  <c r="M73" i="3"/>
  <c r="O99" i="3"/>
  <c r="K99" i="3"/>
  <c r="M17" i="2"/>
  <c r="M10" i="2"/>
  <c r="M11" i="5"/>
  <c r="M18" i="5"/>
  <c r="K24" i="3"/>
  <c r="M24" i="3"/>
  <c r="I24" i="3"/>
  <c r="I42" i="3"/>
  <c r="O24" i="3"/>
  <c r="O42" i="3"/>
  <c r="D30" i="2"/>
  <c r="O96" i="3"/>
  <c r="K98" i="3"/>
  <c r="K95" i="3"/>
  <c r="K94" i="3"/>
  <c r="K100" i="3"/>
  <c r="K101" i="3"/>
  <c r="K102" i="3"/>
  <c r="M13" i="5"/>
  <c r="M20" i="5"/>
  <c r="I14" i="5"/>
  <c r="G14" i="5"/>
  <c r="E14" i="5"/>
  <c r="C14" i="5"/>
  <c r="I20" i="2"/>
  <c r="I26" i="2"/>
  <c r="M98" i="3"/>
  <c r="I30" i="2"/>
  <c r="G20" i="2"/>
  <c r="G26" i="2"/>
  <c r="M96" i="3"/>
  <c r="G30" i="2"/>
  <c r="E20" i="2"/>
  <c r="C26" i="2"/>
  <c r="M94" i="3"/>
  <c r="C30" i="2"/>
  <c r="M19" i="2"/>
  <c r="I13" i="2"/>
  <c r="G13" i="2"/>
  <c r="G15" i="2"/>
  <c r="E13" i="2"/>
  <c r="M12" i="2"/>
  <c r="C13" i="2"/>
  <c r="C15" i="2"/>
  <c r="I21" i="5"/>
  <c r="I27" i="5"/>
  <c r="I98" i="3"/>
  <c r="I30" i="5"/>
  <c r="G21" i="5"/>
  <c r="E21" i="5"/>
  <c r="E27" i="5"/>
  <c r="I95" i="3"/>
  <c r="C21" i="5"/>
  <c r="C27" i="5"/>
  <c r="I94" i="3"/>
  <c r="C30" i="5"/>
  <c r="O98" i="3"/>
  <c r="O94" i="3"/>
  <c r="O95" i="3"/>
  <c r="K96" i="3"/>
  <c r="G27" i="5"/>
  <c r="I96" i="3"/>
  <c r="G30" i="5"/>
  <c r="O73" i="3"/>
  <c r="O100" i="3"/>
  <c r="O101" i="3"/>
  <c r="O102" i="3"/>
  <c r="K42" i="3"/>
  <c r="K73" i="3"/>
  <c r="I56" i="4"/>
  <c r="I58" i="4"/>
  <c r="I60" i="4"/>
  <c r="O9" i="6"/>
  <c r="O23" i="6"/>
  <c r="O38" i="6"/>
  <c r="O43" i="6"/>
  <c r="O77" i="6"/>
  <c r="O79" i="6"/>
  <c r="K64" i="4"/>
  <c r="K11" i="2"/>
  <c r="M11" i="2"/>
  <c r="M13" i="2"/>
  <c r="M15" i="2"/>
  <c r="K13" i="2"/>
  <c r="K15" i="2"/>
  <c r="E56" i="4"/>
  <c r="E58" i="4"/>
  <c r="E60" i="4"/>
  <c r="G56" i="4"/>
  <c r="G58" i="4"/>
  <c r="G60" i="4"/>
  <c r="K18" i="2"/>
  <c r="I64" i="4"/>
  <c r="I9" i="6"/>
  <c r="I23" i="6"/>
  <c r="I38" i="6"/>
  <c r="I43" i="6"/>
  <c r="I77" i="6"/>
  <c r="I79" i="6"/>
  <c r="I80" i="6"/>
  <c r="M9" i="6"/>
  <c r="M23" i="6"/>
  <c r="M38" i="6"/>
  <c r="M43" i="6"/>
  <c r="M77" i="6"/>
  <c r="M79" i="6"/>
  <c r="M80" i="6"/>
  <c r="I73" i="3"/>
  <c r="I101" i="3"/>
  <c r="K9" i="6"/>
  <c r="K23" i="6"/>
  <c r="K38" i="6"/>
  <c r="K43" i="6"/>
  <c r="K77" i="6"/>
  <c r="K79" i="6"/>
  <c r="K12" i="5"/>
  <c r="K14" i="5"/>
  <c r="G64" i="4"/>
  <c r="M18" i="2"/>
  <c r="M20" i="2"/>
  <c r="K20" i="2"/>
  <c r="K26" i="2"/>
  <c r="M99" i="3"/>
  <c r="K30" i="2"/>
  <c r="K19" i="5"/>
  <c r="E64" i="4"/>
  <c r="K21" i="5"/>
  <c r="K27" i="5"/>
  <c r="I99" i="3"/>
  <c r="K30" i="5"/>
  <c r="M19" i="5"/>
  <c r="M21" i="5"/>
  <c r="M26" i="2"/>
  <c r="M100" i="3"/>
  <c r="M101" i="3"/>
  <c r="M102" i="3"/>
  <c r="M14" i="5"/>
  <c r="K16" i="5"/>
  <c r="M12" i="5"/>
  <c r="E30" i="5"/>
  <c r="I100" i="3"/>
  <c r="M27" i="5"/>
  <c r="M16" i="5"/>
  <c r="I102" i="3"/>
</calcChain>
</file>

<file path=xl/sharedStrings.xml><?xml version="1.0" encoding="utf-8"?>
<sst xmlns="http://schemas.openxmlformats.org/spreadsheetml/2006/main" count="372" uniqueCount="215">
  <si>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</si>
  <si>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</si>
  <si>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</si>
  <si>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</si>
  <si>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</si>
  <si>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</si>
  <si>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</si>
  <si>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</si>
  <si>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</si>
  <si>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</si>
  <si>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</si>
  <si>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</si>
  <si>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</si>
  <si>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</si>
  <si>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</si>
  <si>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</si>
  <si>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</si>
  <si>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</si>
  <si>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</si>
  <si>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</si>
  <si>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</si>
  <si>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</si>
  <si>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</si>
  <si>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</si>
  <si>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</si>
  <si>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</si>
  <si>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</si>
  <si>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</si>
  <si>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</si>
  <si>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</si>
  <si>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</si>
  <si>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</si>
  <si>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</si>
  <si>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</si>
  <si>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</si>
  <si>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</si>
  <si>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</si>
  <si>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</si>
  <si>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</si>
  <si>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</si>
  <si>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</si>
  <si>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</si>
  <si>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</si>
  <si>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</si>
  <si>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</si>
  <si>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</si>
  <si>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</si>
  <si>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</si>
  <si>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</si>
  <si>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</si>
  <si>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</si>
  <si>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</si>
  <si>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</si>
  <si>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</si>
  <si>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</si>
  <si>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</si>
  <si>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</si>
  <si>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</si>
  <si>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</si>
  <si>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</si>
  <si>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</si>
  <si>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ส่วนเกินมูลค่า</t>
  </si>
  <si>
    <t>หุ้นสามัญ</t>
  </si>
  <si>
    <t>กำไรสำหรับงวด</t>
  </si>
  <si>
    <t>16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</si>
  <si>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</si>
  <si>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</si>
  <si>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</si>
  <si>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เงินสดจ่ายซื้ออุปกรณ์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</si>
  <si>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</si>
  <si>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</si>
  <si>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</si>
  <si>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</si>
  <si>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</si>
  <si>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</si>
  <si>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</si>
  <si>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</si>
  <si>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>(หน่วย: พันบาท ยกเว้นกำไรต่อหุ้นแสดงเป็นบาท)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</si>
  <si>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</si>
  <si>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</si>
  <si>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17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</si>
  <si>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</si>
  <si>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</si>
  <si>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</si>
  <si>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</si>
  <si>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</si>
  <si>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</si>
  <si>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กรรมการ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</si>
  <si>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</si>
  <si>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</si>
  <si>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</si>
  <si>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5</t>
  </si>
  <si>
    <t>ใบสำคัญแสดงสิทธิที่จะซื้อหุ้น</t>
  </si>
  <si>
    <t>ทุนจดทะเบียน</t>
  </si>
  <si>
    <t>18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</si>
  <si>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</si>
  <si>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</si>
  <si>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</si>
  <si>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</si>
  <si>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</si>
  <si>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</si>
  <si>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</si>
  <si>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</si>
  <si>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</si>
  <si>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</si>
  <si>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</si>
  <si>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</si>
  <si>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</si>
  <si>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</si>
  <si>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</si>
  <si>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</si>
  <si>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</si>
  <si>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 xml:space="preserve">เงินสดรับจากการออกหุ้นกู้ </t>
  </si>
  <si>
    <t>ลูกหนี้จากการรับซื้อสิทธิเรียกร้อง - สุทธิจากส่วนที่ถึง</t>
  </si>
  <si>
    <t>ภายในหนึ่งปี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</si>
  <si>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</si>
  <si>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</si>
  <si>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>ข้อมูลกระแสเงินสดเปิดเผยเพิ่มเติม</t>
  </si>
  <si>
    <t>รายการที่มิใช่เงินสด</t>
  </si>
  <si>
    <t>ค่าใช้จ่ายในการบริการ</t>
  </si>
  <si>
    <t>เงินสดจ่ายชำระคืนหุ้นกู้</t>
  </si>
  <si>
    <t>เงินกู้ยืมระยะสั้นจากบริษัทย่อย</t>
  </si>
  <si>
    <t>เงินสดจ่ายชำระคืนเงินกู้ยืมระยะสั้นจากสถาบันการเงิน</t>
  </si>
  <si>
    <t xml:space="preserve">   จำนวนหุ้นสามัญถัวเฉลี่ยถ่วงน้ำหนัก (พันหุ้น)</t>
  </si>
  <si>
    <t>สินทรัพย์สิทธิการใช้</t>
  </si>
  <si>
    <t>ประมาณการหนี้สินไม่หมุนเวียนอื่น</t>
  </si>
  <si>
    <t>3</t>
  </si>
  <si>
    <t>หนี้สินจากการดำเนินงานเพิ่มขึ้น (ลดลง)</t>
  </si>
  <si>
    <t>เงินสดจ่ายซื้อหลักทรัพย์เพื่อค้า</t>
  </si>
  <si>
    <t>เงินสดรับจากการจำหน่ายหลักทรัพย์เพื่อค้า</t>
  </si>
  <si>
    <t>เงินสดรับจากเงินกู้ยืมระยะสั้นจากบริษัทย่อย</t>
  </si>
  <si>
    <t>งบกำไรขาดทุนเบ็ดเสร็จ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</si>
  <si>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</si>
  <si>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</si>
  <si>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กระแสเงินสดสุทธิจาก (ใช้ไปใน) กิจกรรมจัดหาเงิน</t>
  </si>
  <si>
    <t>9</t>
  </si>
  <si>
    <t>หนี้สินทางการเงินหมุนเวียนอื่น</t>
  </si>
  <si>
    <t>หนี้สินทางการเงินไม่หมุนเวียนอื่น</t>
  </si>
  <si>
    <t>20</t>
  </si>
  <si>
    <t>ผลขาดทุนด้านเครดิตที่คาดว่าจะเกิดขึ้น</t>
  </si>
  <si>
    <t>ต้นทุนทางการเงิน</t>
  </si>
  <si>
    <t xml:space="preserve">   กำไรจากการจำหน่ายหลักทรัพย์เพื่อค้า</t>
  </si>
  <si>
    <t xml:space="preserve">   ค่าตัดจำหน่ายดอกเบี้ยรับตามสัญญาลูกหนี้เช่าการเงินและเช่าซื้อ</t>
  </si>
  <si>
    <t xml:space="preserve">   ต้นทุนทางการเงิน</t>
  </si>
  <si>
    <t xml:space="preserve">   หนี้สินทางการเงินหมุนเวียนอื่น</t>
  </si>
  <si>
    <t>เงินสดรับจากการจำหน่ายอุปกรณ์</t>
  </si>
  <si>
    <t>เงินสดจ่ายชำระหนี้สินตามสัญญาเช่า</t>
  </si>
  <si>
    <t>เงินสดจ่ายชำระคืนจากสัญญาลูกหนี้เช่าซื้อ</t>
  </si>
  <si>
    <t xml:space="preserve">   รายได้ดอกเบี้ย</t>
  </si>
  <si>
    <t xml:space="preserve">   หนี้สินทางการเงินไม่หมุนเวียนอื่น</t>
  </si>
  <si>
    <t xml:space="preserve">   เงินสดรับจากดอกเบี้ย</t>
  </si>
  <si>
    <t>เงินสดรับจากเงินกู้ยืมระยะสั้นจากสถาบันการเงิน</t>
  </si>
  <si>
    <t>2</t>
  </si>
  <si>
    <t>เงินเบิกเกินบัญชีลดลง</t>
  </si>
  <si>
    <t xml:space="preserve">   เจ้าหนี้จากการซื้อสินทรัพย์ไม่มีตัวตน</t>
  </si>
  <si>
    <t xml:space="preserve">   จ่ายดอกเบี้ย</t>
  </si>
  <si>
    <t xml:space="preserve">   จ่ายภาษีเงินได้</t>
  </si>
  <si>
    <t>14</t>
  </si>
  <si>
    <t xml:space="preserve">   กำไรจากการเปลี่ยนแปลงมูลค่ายุติธรรมในหลักทรัพย์เพื่อค้า</t>
  </si>
  <si>
    <t>ลูกหนี้การค้า - ขายผ่อนชำระ</t>
  </si>
  <si>
    <t>สินทรัพย์ทางการเงินหมุนเวียนอื่น - หลักทรัพย์เพื่อค้า</t>
  </si>
  <si>
    <t>11</t>
  </si>
  <si>
    <t>6</t>
  </si>
  <si>
    <t xml:space="preserve">   ลูกหนี้การค้า - ขายผ่อนชำระ </t>
  </si>
  <si>
    <t>รายได้(ค่าใช้จ่าย)ภาษีเงินได้</t>
  </si>
  <si>
    <t>ลูกหนี้การค้าและลูกหนี้อื่น</t>
  </si>
  <si>
    <t xml:space="preserve">   ผลขาดทุนด้านเครดิตที่คาดว่าจะเกิดขึ้นของลูกหนี้</t>
  </si>
  <si>
    <t>ยอดคงเหลือ ณ วันที่ 1 มกราคม 2565</t>
  </si>
  <si>
    <t xml:space="preserve">   เจ้าหนี้จากการซื้ออุปกรณ์</t>
  </si>
  <si>
    <t>31 ธันวาคม 2564</t>
  </si>
  <si>
    <t>ยอดคงเหลือ ณ วันที่ 1 มกราคม 2564</t>
  </si>
  <si>
    <t>เงินกู้ยืมระยะสั้นจากสถาบันการเงิน</t>
  </si>
  <si>
    <t>เงินปันผลจ่าย</t>
  </si>
  <si>
    <t>เงินสดรับจากการเพิ่มทุน</t>
  </si>
  <si>
    <t>13</t>
  </si>
  <si>
    <t>กำไร(ขาดทุน)จากการดำเนินงาน</t>
  </si>
  <si>
    <t>กำไร(ขาดทุน)ก่อนค่าใช้จ่ายภาษีเงินได้</t>
  </si>
  <si>
    <t>กำไร(ขาดทุน)สำหรับงวด</t>
  </si>
  <si>
    <t>กำไร(ขาดทุน)ต่อหุ้น</t>
  </si>
  <si>
    <t xml:space="preserve">กำไร(ขาดทุน)ต่อหุ้นขั้นพื้นฐาน </t>
  </si>
  <si>
    <t xml:space="preserve">   กำไร(ขาดทุน)ส่วนที่เป็นของผู้ถือหุ้นของบริษัทฯ</t>
  </si>
  <si>
    <t>กำไร(ขาดทุน)ต่อหุ้นปรับลด</t>
  </si>
  <si>
    <t>ขาดทุนสำหรับงวด</t>
  </si>
  <si>
    <t>กระแสเงินสดสุทธิใช้ไปในกิจกรรมลงทุน</t>
  </si>
  <si>
    <t>กระแสเงินสดใช้ไปในกิจกรรมลงทุน</t>
  </si>
  <si>
    <t>เงินสดและรายการเทียบเท่าเงินสดเพิ่มขึ้นสุทธิ</t>
  </si>
  <si>
    <t>15</t>
  </si>
  <si>
    <t>19</t>
  </si>
  <si>
    <t>เงินฝากธนาคารที่มีภาระค้ำประกัน (เพิ่มขึ้น) ลดลง</t>
  </si>
  <si>
    <t>ออกหุ้นสามัญระหว่างงวด (หมายเหตุ 17)</t>
  </si>
  <si>
    <t xml:space="preserve">   ใบสำคัญแสดงสิทธิ (หมายเหตุ 17)</t>
  </si>
  <si>
    <t>(31 ธันวาคม 2564: หุ้นสามัญ 221,449,456 หุ้น</t>
  </si>
  <si>
    <t xml:space="preserve">   มูลค่าหุ้นละ 1 บาท)</t>
  </si>
  <si>
    <t>ณ วันที่ 30 มิถุนายน 2565</t>
  </si>
  <si>
    <t>30 มิถุนายน 2565</t>
  </si>
  <si>
    <t>สำหรับงวดสามเดือนสิ้นสุดวันที่ 30 มิถุนายน 2565</t>
  </si>
  <si>
    <t>ยอดคงเหลือ ณ วันที่ 30 มิถุนายน 2564</t>
  </si>
  <si>
    <t>ยอดคงเหลือ ณ วันที่ 30 มิถุนายน 2565</t>
  </si>
  <si>
    <t>สำหรับงวดหกเดือนสิ้นสุดวันที่ 30 มิถุนายน 2565</t>
  </si>
  <si>
    <t xml:space="preserve">   รายได้เงินปันผลจากบริษัทย่อย</t>
  </si>
  <si>
    <t xml:space="preserve">   จ่ายผลประโยชน์ระยะยาวของพนักงาน</t>
  </si>
  <si>
    <t>เงินปันผลรับจากบริษัทย่อย</t>
  </si>
  <si>
    <t>เงินสดรับจากการจำหน่ายสินทรัพย์ไม่มีตัวตน</t>
  </si>
  <si>
    <t>เงินสดจ่ายชำระคืนเงินกู้ยืมระยะสั้นจากบริษัทย่อย</t>
  </si>
  <si>
    <t>เงินสดจ่ายเงินปันผล</t>
  </si>
  <si>
    <t>หุ้นสามัญ 601,732,935 หุ้น มูลค่าหุ้นละ 1 บาท</t>
  </si>
  <si>
    <t>หุ้นสามัญ 442,931,237 หุ้น มูลค่าหุ้นละ 1 บาท</t>
  </si>
  <si>
    <t xml:space="preserve">   ทรัพย์สินรอการขาย</t>
  </si>
  <si>
    <t>เงินสดรับจากการใช้สิทธิซื้อหุ้นสามัญตามใบสำคัญแสดงสิทธิ</t>
  </si>
  <si>
    <t>(31 ธันวาคม 2564: หุ้นสามัญ 558,357,230 หุ้น</t>
  </si>
  <si>
    <t xml:space="preserve">   เข้าส่วนเกินมูลค่าหุ้นสามัญ (หมายเหตุ 17)</t>
  </si>
  <si>
    <t>โอนใบสำคัญแสดงสิทธิที่สิ้นสุดระยะเวลาการใช้สิทธิ</t>
  </si>
  <si>
    <t>กระแสเงินสดสุทธิจากกิจกรรมดำเนินงาน</t>
  </si>
  <si>
    <t xml:space="preserve">   กำไรจากการจำหน่ายอุปกรณ์</t>
  </si>
  <si>
    <t>หุ้นสามัญที่ออกระหว่างงวดจากการใช้สิทธิตาม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</si>
</sst>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0\ ;\(#,##0.00\)"/>
    <numFmt numFmtId="166" formatCode="#,##0.00;\(#,##0.00\)"/>
    <numFmt numFmtId="167" formatCode="#,##0\ ;\(#,##0\)"/>
    <numFmt numFmtId="168" formatCode="_(* #,##0_);_(* \(#,##0\);_(* &quot;-&quot;??_);_(@_)"/>
    <numFmt numFmtId="169" formatCode="_-* #,##0_-;\-* #,##0_-;_-* &quot;-&quot;??_-;_-@_-"/>
    <numFmt numFmtId="170" formatCode="#,##0_ ;\-#,##0\ "/>
    <numFmt numFmtId="172" formatCode="#,##0.000_);\(#,##0.000\)"/>
    <numFmt numFmtId="178" formatCode="_(* #,##0.000_);_(* \(#,##0.000\);_(* &quot;-&quot;???_);_(@_)"/>
    <numFmt numFmtId="180" formatCode="_(* #,##0.00000_);_(* \(#,##0.00000\);_(* &quot;-&quot;???_);_(@_)"/>
  </numFmts>
  <fonts count="13">
    <font>
      <sz val="15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/>
      <sz val="15"/>
      <name val="Angsana New"/>
      <family val="1"/>
    </font>
    <font>
      <sz val="14"/>
      <name val="Cordia New"/>
      <family val="2"/>
    </font>
    <font>
      <sz val="10"/>
      <name val="ApFont"/>
    </font>
    <font>
      <b/>
      <sz val="16"/>
      <name val="Angsana New"/>
      <family val="1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theme="0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0" fillId="0" borderId="0"/>
  </cellStyleXfs>
  <cellXfs count="188">
    <xf numFmtId="0" fontId="0" fillId="0" borderId="0" xfId="0"/>
    <xf numFmtId="0" fontId="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/>
    <xf numFmtId="41" fontId="0" fillId="0" borderId="0" xfId="1" applyNumberFormat="1" applyFont="1" applyFill="1" applyBorder="1" applyAlignment="1"/>
    <xf numFmtId="41" fontId="0" fillId="0" borderId="0" xfId="1" applyNumberFormat="1" applyFont="1" applyFill="1" applyAlignment="1"/>
    <xf numFmtId="41" fontId="0" fillId="0" borderId="0" xfId="1" applyNumberFormat="1" applyFont="1" applyFill="1" applyBorder="1" applyAlignment="1">
      <alignment horizontal="center"/>
    </xf>
    <xf numFmtId="0" fontId="0" fillId="0" borderId="0" xfId="0" applyFont="1" applyFill="1" applyAlignment="1"/>
    <xf numFmtId="164" fontId="0" fillId="0" borderId="0" xfId="1" applyFont="1" applyFill="1" applyAlignment="1"/>
    <xf numFmtId="164" fontId="0" fillId="0" borderId="0" xfId="1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1" applyFont="1" applyFill="1" applyAlignment="1">
      <alignment horizontal="left"/>
    </xf>
    <xf numFmtId="164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164" fontId="0" fillId="0" borderId="1" xfId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4" fontId="0" fillId="0" borderId="0" xfId="1" quotePrefix="1" applyFont="1" applyFill="1" applyBorder="1" applyAlignment="1"/>
    <xf numFmtId="0" fontId="4" fillId="0" borderId="0" xfId="0" applyFont="1" applyFill="1" applyAlignment="1"/>
    <xf numFmtId="0" fontId="0" fillId="0" borderId="0" xfId="0" applyFont="1" applyFill="1" applyBorder="1" applyAlignment="1"/>
    <xf numFmtId="170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Alignment="1"/>
    <xf numFmtId="41" fontId="0" fillId="0" borderId="2" xfId="1" applyNumberFormat="1" applyFont="1" applyFill="1" applyBorder="1" applyAlignment="1">
      <alignment horizontal="center"/>
    </xf>
    <xf numFmtId="169" fontId="0" fillId="0" borderId="0" xfId="1" applyNumberFormat="1" applyFont="1" applyFill="1" applyAlignment="1"/>
    <xf numFmtId="41" fontId="0" fillId="0" borderId="0" xfId="1" quotePrefix="1" applyNumberFormat="1" applyFont="1" applyFill="1" applyBorder="1" applyAlignment="1"/>
    <xf numFmtId="169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164" fontId="0" fillId="0" borderId="0" xfId="1" quotePrefix="1" applyFont="1" applyFill="1" applyBorder="1" applyAlignment="1">
      <alignment horizontal="center"/>
    </xf>
    <xf numFmtId="168" fontId="0" fillId="0" borderId="0" xfId="0" applyNumberFormat="1" applyFont="1" applyFill="1" applyAlignment="1"/>
    <xf numFmtId="3" fontId="0" fillId="0" borderId="0" xfId="0" applyNumberFormat="1" applyFont="1" applyFill="1" applyAlignment="1"/>
    <xf numFmtId="168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/>
    <xf numFmtId="41" fontId="0" fillId="0" borderId="0" xfId="0" applyNumberFormat="1" applyFont="1" applyFill="1" applyBorder="1" applyAlignment="1"/>
    <xf numFmtId="0" fontId="0" fillId="0" borderId="0" xfId="0" quotePrefix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quotePrefix="1" applyFont="1" applyFill="1" applyAlignment="1"/>
    <xf numFmtId="2" fontId="5" fillId="0" borderId="0" xfId="0" applyNumberFormat="1" applyFont="1" applyFill="1" applyAlignment="1">
      <alignment horizontal="center"/>
    </xf>
    <xf numFmtId="41" fontId="0" fillId="0" borderId="1" xfId="1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/>
    <xf numFmtId="43" fontId="0" fillId="0" borderId="0" xfId="0" applyNumberFormat="1" applyFont="1" applyFill="1" applyAlignment="1"/>
    <xf numFmtId="40" fontId="4" fillId="0" borderId="0" xfId="0" applyNumberFormat="1" applyFont="1" applyFill="1" applyAlignment="1">
      <alignment horizontal="left"/>
    </xf>
    <xf numFmtId="168" fontId="0" fillId="0" borderId="0" xfId="1" applyNumberFormat="1" applyFont="1" applyFill="1" applyAlignment="1">
      <alignment horizontal="centerContinuous"/>
    </xf>
    <xf numFmtId="168" fontId="0" fillId="0" borderId="0" xfId="1" applyNumberFormat="1" applyFont="1" applyFill="1" applyBorder="1" applyAlignment="1">
      <alignment horizontal="centerContinuous"/>
    </xf>
    <xf numFmtId="168" fontId="0" fillId="0" borderId="0" xfId="1" applyNumberFormat="1" applyFont="1" applyFill="1" applyAlignment="1"/>
    <xf numFmtId="41" fontId="0" fillId="0" borderId="3" xfId="1" applyNumberFormat="1" applyFont="1" applyFill="1" applyBorder="1" applyAlignment="1">
      <alignment horizontal="center"/>
    </xf>
    <xf numFmtId="41" fontId="0" fillId="0" borderId="4" xfId="1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0" fillId="0" borderId="1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/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/>
    <xf numFmtId="37" fontId="5" fillId="0" borderId="0" xfId="0" applyNumberFormat="1" applyFont="1" applyFill="1" applyBorder="1" applyAlignment="1"/>
    <xf numFmtId="37" fontId="0" fillId="0" borderId="0" xfId="0" applyNumberFormat="1" applyFont="1" applyFill="1" applyAlignment="1"/>
    <xf numFmtId="37" fontId="5" fillId="0" borderId="0" xfId="0" applyNumberFormat="1" applyFont="1" applyFill="1" applyAlignment="1"/>
    <xf numFmtId="168" fontId="0" fillId="0" borderId="0" xfId="0" applyNumberFormat="1" applyFont="1" applyFill="1" applyAlignment="1">
      <alignment horizontal="center"/>
    </xf>
    <xf numFmtId="41" fontId="0" fillId="0" borderId="5" xfId="1" applyNumberFormat="1" applyFont="1" applyFill="1" applyBorder="1" applyAlignment="1">
      <alignment horizontal="right"/>
    </xf>
    <xf numFmtId="168" fontId="0" fillId="0" borderId="0" xfId="2" applyNumberFormat="1" applyFont="1" applyFill="1" applyAlignment="1"/>
    <xf numFmtId="41" fontId="0" fillId="0" borderId="6" xfId="2" applyNumberFormat="1" applyFont="1" applyFill="1" applyBorder="1" applyAlignment="1"/>
    <xf numFmtId="41" fontId="0" fillId="0" borderId="0" xfId="2" applyNumberFormat="1" applyFont="1" applyFill="1" applyBorder="1" applyAlignment="1"/>
    <xf numFmtId="41" fontId="0" fillId="0" borderId="0" xfId="2" applyNumberFormat="1" applyFont="1" applyFill="1" applyAlignment="1"/>
    <xf numFmtId="0" fontId="4" fillId="0" borderId="0" xfId="0" quotePrefix="1" applyFont="1" applyFill="1" applyAlignment="1">
      <alignment horizontal="left"/>
    </xf>
    <xf numFmtId="0" fontId="0" fillId="0" borderId="7" xfId="0" applyFont="1" applyFill="1" applyBorder="1" applyAlignment="1"/>
    <xf numFmtId="0" fontId="0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164" fontId="11" fillId="0" borderId="0" xfId="1" applyFont="1" applyFill="1" applyAlignment="1"/>
    <xf numFmtId="41" fontId="11" fillId="0" borderId="0" xfId="2" applyNumberFormat="1" applyFont="1" applyFill="1" applyAlignment="1"/>
    <xf numFmtId="41" fontId="11" fillId="0" borderId="0" xfId="2" applyNumberFormat="1" applyFont="1" applyFill="1" applyBorder="1" applyAlignment="1">
      <alignment horizontal="right"/>
    </xf>
    <xf numFmtId="167" fontId="11" fillId="0" borderId="0" xfId="0" applyNumberFormat="1" applyFont="1" applyFill="1" applyAlignment="1"/>
    <xf numFmtId="41" fontId="11" fillId="0" borderId="5" xfId="2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left" vertical="center"/>
    </xf>
    <xf numFmtId="41" fontId="11" fillId="0" borderId="0" xfId="2" applyNumberFormat="1" applyFont="1" applyFill="1" applyBorder="1" applyAlignment="1"/>
    <xf numFmtId="41" fontId="11" fillId="0" borderId="8" xfId="2" applyNumberFormat="1" applyFont="1" applyFill="1" applyBorder="1" applyAlignment="1"/>
    <xf numFmtId="41" fontId="11" fillId="0" borderId="1" xfId="2" applyNumberFormat="1" applyFont="1" applyFill="1" applyBorder="1" applyAlignment="1">
      <alignment horizontal="right"/>
    </xf>
    <xf numFmtId="41" fontId="11" fillId="0" borderId="1" xfId="2" applyNumberFormat="1" applyFont="1" applyFill="1" applyBorder="1" applyAlignment="1"/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0" fillId="0" borderId="1" xfId="0" quotePrefix="1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11" fillId="0" borderId="6" xfId="2" applyNumberFormat="1" applyFont="1" applyFill="1" applyBorder="1" applyAlignment="1"/>
    <xf numFmtId="41" fontId="0" fillId="0" borderId="6" xfId="1" applyNumberFormat="1" applyFont="1" applyFill="1" applyBorder="1" applyAlignment="1"/>
    <xf numFmtId="40" fontId="4" fillId="0" borderId="0" xfId="0" applyNumberFormat="1" applyFont="1" applyFill="1" applyAlignment="1"/>
    <xf numFmtId="40" fontId="0" fillId="0" borderId="0" xfId="0" applyNumberFormat="1" applyFont="1" applyFill="1" applyAlignment="1"/>
    <xf numFmtId="41" fontId="11" fillId="0" borderId="0" xfId="2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0" fontId="0" fillId="0" borderId="0" xfId="0" applyNumberFormat="1" applyFont="1" applyFill="1" applyBorder="1" applyAlignment="1"/>
    <xf numFmtId="168" fontId="11" fillId="0" borderId="0" xfId="2" applyNumberFormat="1" applyFont="1" applyFill="1" applyBorder="1" applyAlignment="1"/>
    <xf numFmtId="41" fontId="11" fillId="0" borderId="8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0" fontId="12" fillId="0" borderId="0" xfId="0" applyFont="1" applyFill="1" applyAlignment="1"/>
    <xf numFmtId="41" fontId="12" fillId="0" borderId="0" xfId="0" applyNumberFormat="1" applyFont="1" applyFill="1" applyAlignment="1"/>
    <xf numFmtId="41" fontId="0" fillId="0" borderId="1" xfId="1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8" xfId="1" applyNumberFormat="1" applyFont="1" applyFill="1" applyBorder="1" applyAlignment="1"/>
    <xf numFmtId="41" fontId="0" fillId="0" borderId="8" xfId="1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/>
    <xf numFmtId="169" fontId="0" fillId="0" borderId="0" xfId="1" applyNumberFormat="1" applyFont="1" applyFill="1" applyBorder="1" applyAlignment="1">
      <alignment horizontal="center"/>
    </xf>
    <xf numFmtId="169" fontId="0" fillId="0" borderId="0" xfId="1" quotePrefix="1" applyNumberFormat="1" applyFont="1" applyFill="1" applyBorder="1" applyAlignment="1"/>
    <xf numFmtId="169" fontId="0" fillId="0" borderId="0" xfId="1" quotePrefix="1" applyNumberFormat="1" applyFont="1" applyFill="1" applyBorder="1" applyAlignment="1">
      <alignment horizontal="center"/>
    </xf>
    <xf numFmtId="0" fontId="0" fillId="0" borderId="0" xfId="0" quotePrefix="1" applyFont="1" applyFill="1" applyAlignment="1"/>
    <xf numFmtId="41" fontId="0" fillId="0" borderId="0" xfId="1" applyNumberFormat="1" applyFont="1" applyFill="1" applyBorder="1" applyAlignment="1">
      <alignment horizontal="right"/>
    </xf>
    <xf numFmtId="41" fontId="0" fillId="0" borderId="0" xfId="1" applyNumberFormat="1" applyFont="1" applyFill="1" applyAlignment="1">
      <alignment horizontal="right"/>
    </xf>
    <xf numFmtId="168" fontId="0" fillId="0" borderId="0" xfId="1" applyNumberFormat="1" applyFont="1" applyFill="1" applyBorder="1" applyAlignment="1"/>
    <xf numFmtId="0" fontId="11" fillId="0" borderId="0" xfId="0" applyFont="1" applyFill="1"/>
    <xf numFmtId="0" fontId="5" fillId="0" borderId="0" xfId="0" applyFont="1" applyFill="1" applyAlignment="1">
      <alignment horizontal="center" vertical="center"/>
    </xf>
    <xf numFmtId="41" fontId="11" fillId="0" borderId="1" xfId="3" applyNumberFormat="1" applyFont="1" applyFill="1" applyBorder="1" applyAlignment="1">
      <alignment horizontal="right"/>
    </xf>
    <xf numFmtId="41" fontId="11" fillId="0" borderId="0" xfId="0" applyNumberFormat="1" applyFont="1" applyFill="1"/>
    <xf numFmtId="37" fontId="5" fillId="0" borderId="0" xfId="0" applyNumberFormat="1" applyFont="1" applyFill="1" applyAlignment="1">
      <alignment horizontal="center"/>
    </xf>
    <xf numFmtId="168" fontId="11" fillId="0" borderId="0" xfId="0" applyNumberFormat="1" applyFont="1" applyFill="1"/>
    <xf numFmtId="41" fontId="11" fillId="0" borderId="0" xfId="3" applyNumberFormat="1" applyFont="1" applyFill="1" applyAlignment="1"/>
    <xf numFmtId="41" fontId="11" fillId="0" borderId="0" xfId="3" applyNumberFormat="1" applyFont="1" applyFill="1" applyBorder="1" applyAlignment="1"/>
    <xf numFmtId="41" fontId="0" fillId="0" borderId="0" xfId="3" applyNumberFormat="1" applyFont="1" applyFill="1" applyAlignment="1"/>
    <xf numFmtId="41" fontId="11" fillId="0" borderId="8" xfId="3" applyNumberFormat="1" applyFont="1" applyFill="1" applyBorder="1" applyAlignment="1"/>
    <xf numFmtId="41" fontId="11" fillId="0" borderId="0" xfId="3" applyNumberFormat="1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41" fontId="11" fillId="0" borderId="0" xfId="3" applyNumberFormat="1" applyFont="1" applyFill="1" applyAlignment="1">
      <alignment horizontal="right"/>
    </xf>
    <xf numFmtId="41" fontId="0" fillId="0" borderId="0" xfId="3" applyNumberFormat="1" applyFont="1" applyFill="1" applyAlignment="1">
      <alignment horizontal="right"/>
    </xf>
    <xf numFmtId="168" fontId="11" fillId="0" borderId="0" xfId="3" applyNumberFormat="1" applyFont="1" applyFill="1" applyBorder="1" applyAlignment="1"/>
    <xf numFmtId="41" fontId="0" fillId="0" borderId="0" xfId="3" applyNumberFormat="1" applyFont="1" applyFill="1" applyAlignment="1">
      <alignment vertical="center"/>
    </xf>
    <xf numFmtId="41" fontId="0" fillId="0" borderId="0" xfId="3" applyNumberFormat="1" applyFont="1" applyFill="1" applyAlignment="1">
      <alignment horizontal="right" vertical="center"/>
    </xf>
    <xf numFmtId="41" fontId="0" fillId="0" borderId="8" xfId="3" applyNumberFormat="1" applyFont="1" applyFill="1" applyBorder="1" applyAlignment="1"/>
    <xf numFmtId="165" fontId="0" fillId="0" borderId="0" xfId="0" applyNumberFormat="1" applyFont="1" applyFill="1"/>
    <xf numFmtId="39" fontId="0" fillId="0" borderId="0" xfId="0" applyNumberFormat="1" applyFont="1" applyFill="1"/>
    <xf numFmtId="0" fontId="0" fillId="0" borderId="0" xfId="0" applyFont="1" applyFill="1"/>
    <xf numFmtId="40" fontId="0" fillId="0" borderId="0" xfId="0" applyNumberFormat="1" applyFont="1" applyFill="1"/>
    <xf numFmtId="41" fontId="0" fillId="0" borderId="2" xfId="1" applyNumberFormat="1" applyFont="1" applyFill="1" applyBorder="1" applyAlignment="1">
      <alignment horizontal="right"/>
    </xf>
    <xf numFmtId="41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41" fontId="3" fillId="0" borderId="0" xfId="3" applyNumberFormat="1" applyFont="1" applyFill="1" applyAlignment="1"/>
    <xf numFmtId="41" fontId="3" fillId="0" borderId="0" xfId="1" applyNumberFormat="1" applyFont="1" applyFill="1" applyBorder="1" applyAlignment="1">
      <alignment horizontal="right"/>
    </xf>
    <xf numFmtId="168" fontId="11" fillId="0" borderId="0" xfId="0" applyNumberFormat="1" applyFont="1"/>
    <xf numFmtId="41" fontId="11" fillId="0" borderId="0" xfId="0" applyNumberFormat="1" applyFont="1" applyAlignment="1">
      <alignment horizontal="right"/>
    </xf>
    <xf numFmtId="40" fontId="0" fillId="0" borderId="0" xfId="0" applyNumberFormat="1"/>
    <xf numFmtId="0" fontId="0" fillId="0" borderId="0" xfId="0" applyFont="1" applyFill="1" applyAlignment="1">
      <alignment wrapText="1"/>
    </xf>
    <xf numFmtId="0" fontId="0" fillId="0" borderId="0" xfId="0" applyFill="1"/>
    <xf numFmtId="178" fontId="11" fillId="0" borderId="0" xfId="0" applyNumberFormat="1" applyFont="1" applyFill="1"/>
    <xf numFmtId="37" fontId="11" fillId="0" borderId="6" xfId="0" applyNumberFormat="1" applyFont="1" applyFill="1" applyBorder="1"/>
    <xf numFmtId="180" fontId="11" fillId="0" borderId="0" xfId="0" applyNumberFormat="1" applyFont="1" applyFill="1"/>
    <xf numFmtId="41" fontId="11" fillId="0" borderId="0" xfId="0" applyNumberFormat="1" applyFont="1"/>
    <xf numFmtId="0" fontId="11" fillId="0" borderId="0" xfId="0" applyFont="1"/>
    <xf numFmtId="172" fontId="11" fillId="0" borderId="6" xfId="0" applyNumberFormat="1" applyFont="1" applyBorder="1"/>
    <xf numFmtId="172" fontId="11" fillId="0" borderId="0" xfId="0" applyNumberFormat="1" applyFont="1"/>
    <xf numFmtId="37" fontId="11" fillId="0" borderId="6" xfId="0" applyNumberFormat="1" applyFont="1" applyBorder="1"/>
    <xf numFmtId="164" fontId="11" fillId="0" borderId="0" xfId="0" applyNumberFormat="1" applyFont="1"/>
    <xf numFmtId="172" fontId="0" fillId="0" borderId="6" xfId="0" applyNumberFormat="1" applyBorder="1"/>
    <xf numFmtId="178" fontId="11" fillId="0" borderId="6" xfId="0" applyNumberFormat="1" applyFont="1" applyFill="1" applyBorder="1"/>
    <xf numFmtId="178" fontId="11" fillId="0" borderId="6" xfId="0" applyNumberFormat="1" applyFont="1" applyBorder="1"/>
    <xf numFmtId="178" fontId="11" fillId="0" borderId="0" xfId="0" applyNumberFormat="1" applyFont="1"/>
    <xf numFmtId="178" fontId="0" fillId="0" borderId="6" xfId="0" applyNumberFormat="1" applyBorder="1"/>
    <xf numFmtId="0" fontId="0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37" fontId="0" fillId="0" borderId="1" xfId="0" applyNumberFormat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 wrapText="1"/>
    </xf>
    <xf numFmtId="164" fontId="0" fillId="0" borderId="1" xfId="1" applyFont="1" applyFill="1" applyBorder="1" applyAlignment="1">
      <alignment horizontal="center" wrapText="1"/>
    </xf>
    <xf numFmtId="164" fontId="0" fillId="0" borderId="1" xfId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Comma 2 2" xfId="3"/>
    <cellStyle name="Normal" xfId="0" builtinId="0"/>
    <cellStyle name="Normal_CE-T" xfId="4"/>
    <cellStyle name="ปกติ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0</xdr:row>
      <xdr:rowOff>209550</xdr:rowOff>
    </xdr:from>
    <xdr:to>
      <xdr:col>9</xdr:col>
      <xdr:colOff>0</xdr:colOff>
      <xdr:row>3</xdr:row>
      <xdr:rowOff>95250</xdr:rowOff>
    </xdr:to>
    <xdr:pic>
      <xdr:nvPicPr>
        <xdr:cNvPr id="1985" name="Picture 22" hidden="1">
          <a:extLst>
            <a:ext uri="{FF2B5EF4-FFF2-40B4-BE49-F238E27FC236}">
              <a16:creationId xmlns:a16="http://schemas.microsoft.com/office/drawing/2014/main" id="{184B5393-5561-4E62-B0B3-398E06C6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09550"/>
          <a:ext cx="1314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44</xdr:row>
      <xdr:rowOff>219075</xdr:rowOff>
    </xdr:from>
    <xdr:to>
      <xdr:col>9</xdr:col>
      <xdr:colOff>0</xdr:colOff>
      <xdr:row>47</xdr:row>
      <xdr:rowOff>57150</xdr:rowOff>
    </xdr:to>
    <xdr:pic>
      <xdr:nvPicPr>
        <xdr:cNvPr id="1986" name="Picture 23" hidden="1">
          <a:extLst>
            <a:ext uri="{FF2B5EF4-FFF2-40B4-BE49-F238E27FC236}">
              <a16:creationId xmlns:a16="http://schemas.microsoft.com/office/drawing/2014/main" id="{7C255EC0-DA48-489E-BE2B-758BCA58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1953875"/>
          <a:ext cx="1352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75</xdr:row>
      <xdr:rowOff>266700</xdr:rowOff>
    </xdr:from>
    <xdr:to>
      <xdr:col>9</xdr:col>
      <xdr:colOff>0</xdr:colOff>
      <xdr:row>78</xdr:row>
      <xdr:rowOff>95250</xdr:rowOff>
    </xdr:to>
    <xdr:pic>
      <xdr:nvPicPr>
        <xdr:cNvPr id="1987" name="Picture 24" hidden="1">
          <a:extLst>
            <a:ext uri="{FF2B5EF4-FFF2-40B4-BE49-F238E27FC236}">
              <a16:creationId xmlns:a16="http://schemas.microsoft.com/office/drawing/2014/main" id="{66D0B38C-63DB-4495-BC20-46B876D0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269200"/>
          <a:ext cx="1495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504825</xdr:colOff>
      <xdr:row>39</xdr:row>
      <xdr:rowOff>209550</xdr:rowOff>
    </xdr:from>
    <xdr:to>
      <xdr:col>6</xdr:col>
      <xdr:colOff>295275</xdr:colOff>
      <xdr:row>43</xdr:row>
      <xdr:rowOff>95250</xdr:rowOff>
    </xdr:to>
    <xdr:pic>
      <xdr:nvPicPr>
        <xdr:cNvPr id="1988" name="Picture 4" hidden="1">
          <a:extLst>
            <a:ext uri="{FF2B5EF4-FFF2-40B4-BE49-F238E27FC236}">
              <a16:creationId xmlns:a16="http://schemas.microsoft.com/office/drawing/2014/main" id="{CD9B6C03-65ED-4DDB-8B76-D8BA2232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1895475" y="10610850"/>
          <a:ext cx="1885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590550</xdr:colOff>
      <xdr:row>70</xdr:row>
      <xdr:rowOff>0</xdr:rowOff>
    </xdr:from>
    <xdr:to>
      <xdr:col>6</xdr:col>
      <xdr:colOff>390525</xdr:colOff>
      <xdr:row>74</xdr:row>
      <xdr:rowOff>19050</xdr:rowOff>
    </xdr:to>
    <xdr:pic>
      <xdr:nvPicPr>
        <xdr:cNvPr id="1989" name="Picture 5" hidden="1">
          <a:extLst>
            <a:ext uri="{FF2B5EF4-FFF2-40B4-BE49-F238E27FC236}">
              <a16:creationId xmlns:a16="http://schemas.microsoft.com/office/drawing/2014/main" id="{0601E9BB-F682-4EAC-953C-6D1B6210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1981200" y="18669000"/>
          <a:ext cx="18954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104</xdr:row>
      <xdr:rowOff>57150</xdr:rowOff>
    </xdr:from>
    <xdr:to>
      <xdr:col>9</xdr:col>
      <xdr:colOff>0</xdr:colOff>
      <xdr:row>107</xdr:row>
      <xdr:rowOff>95250</xdr:rowOff>
    </xdr:to>
    <xdr:pic>
      <xdr:nvPicPr>
        <xdr:cNvPr id="1990" name="Picture 6" hidden="1">
          <a:extLst>
            <a:ext uri="{FF2B5EF4-FFF2-40B4-BE49-F238E27FC236}">
              <a16:creationId xmlns:a16="http://schemas.microsoft.com/office/drawing/2014/main" id="{51C13FAB-EFEA-4598-9E47-EDA1E7FF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3486150" y="27793950"/>
          <a:ext cx="1666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38</xdr:row>
      <xdr:rowOff>57150</xdr:rowOff>
    </xdr:from>
    <xdr:to>
      <xdr:col>5</xdr:col>
      <xdr:colOff>0</xdr:colOff>
      <xdr:row>40</xdr:row>
      <xdr:rowOff>257175</xdr:rowOff>
    </xdr:to>
    <xdr:pic>
      <xdr:nvPicPr>
        <xdr:cNvPr id="7285" name="Picture 27" hidden="1">
          <a:extLst>
            <a:ext uri="{FF2B5EF4-FFF2-40B4-BE49-F238E27FC236}">
              <a16:creationId xmlns:a16="http://schemas.microsoft.com/office/drawing/2014/main" id="{C8FB9FAA-35A5-4984-8D2F-53901E8B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01917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1333500</xdr:colOff>
      <xdr:row>65</xdr:row>
      <xdr:rowOff>152400</xdr:rowOff>
    </xdr:from>
    <xdr:to>
      <xdr:col>2</xdr:col>
      <xdr:colOff>66675</xdr:colOff>
      <xdr:row>71</xdr:row>
      <xdr:rowOff>228600</xdr:rowOff>
    </xdr:to>
    <xdr:pic>
      <xdr:nvPicPr>
        <xdr:cNvPr id="7286" name="Picture 6" hidden="1">
          <a:extLst>
            <a:ext uri="{FF2B5EF4-FFF2-40B4-BE49-F238E27FC236}">
              <a16:creationId xmlns:a16="http://schemas.microsoft.com/office/drawing/2014/main" id="{E3AC7536-7932-4C4E-9EC5-ED0A844C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1333500" y="17487900"/>
          <a:ext cx="23812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38</xdr:row>
      <xdr:rowOff>57150</xdr:rowOff>
    </xdr:from>
    <xdr:to>
      <xdr:col>7</xdr:col>
      <xdr:colOff>0</xdr:colOff>
      <xdr:row>40</xdr:row>
      <xdr:rowOff>257175</xdr:rowOff>
    </xdr:to>
    <xdr:pic>
      <xdr:nvPicPr>
        <xdr:cNvPr id="7287" name="Picture 27" hidden="1">
          <a:extLst>
            <a:ext uri="{FF2B5EF4-FFF2-40B4-BE49-F238E27FC236}">
              <a16:creationId xmlns:a16="http://schemas.microsoft.com/office/drawing/2014/main" id="{22AB7DAD-F0F6-41B5-90AB-51B35768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1917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</xdr:row>
      <xdr:rowOff>57150</xdr:rowOff>
    </xdr:from>
    <xdr:to>
      <xdr:col>5</xdr:col>
      <xdr:colOff>0</xdr:colOff>
      <xdr:row>3</xdr:row>
      <xdr:rowOff>257175</xdr:rowOff>
    </xdr:to>
    <xdr:pic>
      <xdr:nvPicPr>
        <xdr:cNvPr id="7288" name="Picture 27" hidden="1">
          <a:extLst>
            <a:ext uri="{FF2B5EF4-FFF2-40B4-BE49-F238E27FC236}">
              <a16:creationId xmlns:a16="http://schemas.microsoft.com/office/drawing/2014/main" id="{D7AE8A97-DC6F-4662-86AE-3E2EF4A8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238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1333500</xdr:colOff>
      <xdr:row>28</xdr:row>
      <xdr:rowOff>152400</xdr:rowOff>
    </xdr:from>
    <xdr:to>
      <xdr:col>2</xdr:col>
      <xdr:colOff>66675</xdr:colOff>
      <xdr:row>34</xdr:row>
      <xdr:rowOff>228600</xdr:rowOff>
    </xdr:to>
    <xdr:pic>
      <xdr:nvPicPr>
        <xdr:cNvPr id="7289" name="Picture 6" hidden="1">
          <a:extLst>
            <a:ext uri="{FF2B5EF4-FFF2-40B4-BE49-F238E27FC236}">
              <a16:creationId xmlns:a16="http://schemas.microsoft.com/office/drawing/2014/main" id="{E72739B5-F3D8-41D3-AD92-BA5BC8AF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1333500" y="7620000"/>
          <a:ext cx="23812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1</xdr:row>
      <xdr:rowOff>57150</xdr:rowOff>
    </xdr:from>
    <xdr:to>
      <xdr:col>7</xdr:col>
      <xdr:colOff>0</xdr:colOff>
      <xdr:row>3</xdr:row>
      <xdr:rowOff>257175</xdr:rowOff>
    </xdr:to>
    <xdr:pic>
      <xdr:nvPicPr>
        <xdr:cNvPr id="7290" name="Picture 27" hidden="1">
          <a:extLst>
            <a:ext uri="{FF2B5EF4-FFF2-40B4-BE49-F238E27FC236}">
              <a16:creationId xmlns:a16="http://schemas.microsoft.com/office/drawing/2014/main" id="{A0F47D20-E87C-4167-A07B-772A8978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3238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161925</xdr:rowOff>
    </xdr:to>
    <xdr:pic>
      <xdr:nvPicPr>
        <xdr:cNvPr id="4033" name="Picture 5" hidden="1">
          <a:extLst>
            <a:ext uri="{FF2B5EF4-FFF2-40B4-BE49-F238E27FC236}">
              <a16:creationId xmlns:a16="http://schemas.microsoft.com/office/drawing/2014/main" id="{26CA874E-DCBE-4074-B938-CFA1FADF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47650"/>
          <a:ext cx="1543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942975</xdr:colOff>
      <xdr:row>26</xdr:row>
      <xdr:rowOff>0</xdr:rowOff>
    </xdr:from>
    <xdr:to>
      <xdr:col>2</xdr:col>
      <xdr:colOff>561975</xdr:colOff>
      <xdr:row>28</xdr:row>
      <xdr:rowOff>19050</xdr:rowOff>
    </xdr:to>
    <xdr:pic>
      <xdr:nvPicPr>
        <xdr:cNvPr id="4034" name="Picture 2" hidden="1">
          <a:extLst>
            <a:ext uri="{FF2B5EF4-FFF2-40B4-BE49-F238E27FC236}">
              <a16:creationId xmlns:a16="http://schemas.microsoft.com/office/drawing/2014/main" id="{B875F15C-FE01-49FC-BB47-0A56109C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942975" y="7181850"/>
          <a:ext cx="3228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161925</xdr:rowOff>
    </xdr:to>
    <xdr:pic>
      <xdr:nvPicPr>
        <xdr:cNvPr id="4035" name="Picture 5" hidden="1">
          <a:extLst>
            <a:ext uri="{FF2B5EF4-FFF2-40B4-BE49-F238E27FC236}">
              <a16:creationId xmlns:a16="http://schemas.microsoft.com/office/drawing/2014/main" id="{2C73FFF9-29C6-4442-8AD1-880F7162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47650"/>
          <a:ext cx="1543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942975</xdr:colOff>
      <xdr:row>26</xdr:row>
      <xdr:rowOff>0</xdr:rowOff>
    </xdr:from>
    <xdr:to>
      <xdr:col>2</xdr:col>
      <xdr:colOff>561975</xdr:colOff>
      <xdr:row>28</xdr:row>
      <xdr:rowOff>19050</xdr:rowOff>
    </xdr:to>
    <xdr:pic>
      <xdr:nvPicPr>
        <xdr:cNvPr id="4036" name="Picture 2" hidden="1">
          <a:extLst>
            <a:ext uri="{FF2B5EF4-FFF2-40B4-BE49-F238E27FC236}">
              <a16:creationId xmlns:a16="http://schemas.microsoft.com/office/drawing/2014/main" id="{CAB3F34A-AFD7-4A75-9878-090CA8EB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942975" y="7181850"/>
          <a:ext cx="3228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942975</xdr:colOff>
      <xdr:row>15</xdr:row>
      <xdr:rowOff>0</xdr:rowOff>
    </xdr:from>
    <xdr:to>
      <xdr:col>2</xdr:col>
      <xdr:colOff>561975</xdr:colOff>
      <xdr:row>17</xdr:row>
      <xdr:rowOff>19050</xdr:rowOff>
    </xdr:to>
    <xdr:pic>
      <xdr:nvPicPr>
        <xdr:cNvPr id="4037" name="Picture 2" hidden="1">
          <a:extLst>
            <a:ext uri="{FF2B5EF4-FFF2-40B4-BE49-F238E27FC236}">
              <a16:creationId xmlns:a16="http://schemas.microsoft.com/office/drawing/2014/main" id="{5EB3A31D-71BC-4701-A61B-E1E09F47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942975" y="4143375"/>
          <a:ext cx="3228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942975</xdr:colOff>
      <xdr:row>15</xdr:row>
      <xdr:rowOff>0</xdr:rowOff>
    </xdr:from>
    <xdr:to>
      <xdr:col>2</xdr:col>
      <xdr:colOff>561975</xdr:colOff>
      <xdr:row>17</xdr:row>
      <xdr:rowOff>19050</xdr:rowOff>
    </xdr:to>
    <xdr:pic>
      <xdr:nvPicPr>
        <xdr:cNvPr id="4038" name="Picture 2" hidden="1">
          <a:extLst>
            <a:ext uri="{FF2B5EF4-FFF2-40B4-BE49-F238E27FC236}">
              <a16:creationId xmlns:a16="http://schemas.microsoft.com/office/drawing/2014/main" id="{2FEA358C-AD6D-4815-9605-4422EFF0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942975" y="4143375"/>
          <a:ext cx="3228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247650</xdr:rowOff>
    </xdr:from>
    <xdr:to>
      <xdr:col>6</xdr:col>
      <xdr:colOff>552450</xdr:colOff>
      <xdr:row>3</xdr:row>
      <xdr:rowOff>161925</xdr:rowOff>
    </xdr:to>
    <xdr:pic>
      <xdr:nvPicPr>
        <xdr:cNvPr id="4417" name="Picture 5" hidden="1">
          <a:extLst>
            <a:ext uri="{FF2B5EF4-FFF2-40B4-BE49-F238E27FC236}">
              <a16:creationId xmlns:a16="http://schemas.microsoft.com/office/drawing/2014/main" id="{84741BDA-9362-4FB2-86F9-6AAD50DD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4765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952500</xdr:colOff>
      <xdr:row>25</xdr:row>
      <xdr:rowOff>0</xdr:rowOff>
    </xdr:from>
    <xdr:to>
      <xdr:col>2</xdr:col>
      <xdr:colOff>552450</xdr:colOff>
      <xdr:row>27</xdr:row>
      <xdr:rowOff>19050</xdr:rowOff>
    </xdr:to>
    <xdr:pic>
      <xdr:nvPicPr>
        <xdr:cNvPr id="4418" name="Picture 2" hidden="1">
          <a:extLst>
            <a:ext uri="{FF2B5EF4-FFF2-40B4-BE49-F238E27FC236}">
              <a16:creationId xmlns:a16="http://schemas.microsoft.com/office/drawing/2014/main" id="{5FF9917C-34E8-4AB3-A6E4-C6EC847C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952500" y="6905625"/>
          <a:ext cx="3114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46</xdr:row>
      <xdr:rowOff>19050</xdr:rowOff>
    </xdr:from>
    <xdr:to>
      <xdr:col>9</xdr:col>
      <xdr:colOff>0</xdr:colOff>
      <xdr:row>48</xdr:row>
      <xdr:rowOff>209550</xdr:rowOff>
    </xdr:to>
    <xdr:pic>
      <xdr:nvPicPr>
        <xdr:cNvPr id="6475" name="Picture 25" hidden="1">
          <a:extLst>
            <a:ext uri="{FF2B5EF4-FFF2-40B4-BE49-F238E27FC236}">
              <a16:creationId xmlns:a16="http://schemas.microsoft.com/office/drawing/2014/main" id="{A307C6D4-34F7-4E6F-B8D8-BBAC1F2B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2287250"/>
          <a:ext cx="1085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1</xdr:row>
      <xdr:rowOff>76200</xdr:rowOff>
    </xdr:from>
    <xdr:to>
      <xdr:col>9</xdr:col>
      <xdr:colOff>0</xdr:colOff>
      <xdr:row>3</xdr:row>
      <xdr:rowOff>276225</xdr:rowOff>
    </xdr:to>
    <xdr:pic>
      <xdr:nvPicPr>
        <xdr:cNvPr id="6476" name="Picture 26" hidden="1">
          <a:extLst>
            <a:ext uri="{FF2B5EF4-FFF2-40B4-BE49-F238E27FC236}">
              <a16:creationId xmlns:a16="http://schemas.microsoft.com/office/drawing/2014/main" id="{636B27AC-D441-4DB7-AAD3-31955D2E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3429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76</xdr:row>
      <xdr:rowOff>257175</xdr:rowOff>
    </xdr:from>
    <xdr:to>
      <xdr:col>8</xdr:col>
      <xdr:colOff>238125</xdr:colOff>
      <xdr:row>85</xdr:row>
      <xdr:rowOff>57150</xdr:rowOff>
    </xdr:to>
    <xdr:pic>
      <xdr:nvPicPr>
        <xdr:cNvPr id="6477" name="Picture 4" hidden="1">
          <a:extLst>
            <a:ext uri="{FF2B5EF4-FFF2-40B4-BE49-F238E27FC236}">
              <a16:creationId xmlns:a16="http://schemas.microsoft.com/office/drawing/2014/main" id="{DFC36701-832F-4112-B068-2B0AF3FE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895350" y="20526375"/>
          <a:ext cx="34671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342900</xdr:colOff>
      <xdr:row>40</xdr:row>
      <xdr:rowOff>142875</xdr:rowOff>
    </xdr:from>
    <xdr:to>
      <xdr:col>8</xdr:col>
      <xdr:colOff>19050</xdr:colOff>
      <xdr:row>43</xdr:row>
      <xdr:rowOff>257175</xdr:rowOff>
    </xdr:to>
    <xdr:pic>
      <xdr:nvPicPr>
        <xdr:cNvPr id="6478" name="Picture 5" hidden="1">
          <a:extLst>
            <a:ext uri="{FF2B5EF4-FFF2-40B4-BE49-F238E27FC236}">
              <a16:creationId xmlns:a16="http://schemas.microsoft.com/office/drawing/2014/main" id="{764D96B0-2C17-4C78-8CF1-A6D33BCC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685800" y="10810875"/>
          <a:ext cx="3457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46</xdr:row>
      <xdr:rowOff>19050</xdr:rowOff>
    </xdr:from>
    <xdr:to>
      <xdr:col>11</xdr:col>
      <xdr:colOff>0</xdr:colOff>
      <xdr:row>48</xdr:row>
      <xdr:rowOff>209550</xdr:rowOff>
    </xdr:to>
    <xdr:pic>
      <xdr:nvPicPr>
        <xdr:cNvPr id="6479" name="Picture 25" hidden="1">
          <a:extLst>
            <a:ext uri="{FF2B5EF4-FFF2-40B4-BE49-F238E27FC236}">
              <a16:creationId xmlns:a16="http://schemas.microsoft.com/office/drawing/2014/main" id="{BCD867B3-EEA9-497E-AABA-1A71A76A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2287250"/>
          <a:ext cx="1085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85725</xdr:colOff>
      <xdr:row>1</xdr:row>
      <xdr:rowOff>76200</xdr:rowOff>
    </xdr:from>
    <xdr:to>
      <xdr:col>11</xdr:col>
      <xdr:colOff>0</xdr:colOff>
      <xdr:row>3</xdr:row>
      <xdr:rowOff>276225</xdr:rowOff>
    </xdr:to>
    <xdr:pic>
      <xdr:nvPicPr>
        <xdr:cNvPr id="6480" name="Picture 26" hidden="1">
          <a:extLst>
            <a:ext uri="{FF2B5EF4-FFF2-40B4-BE49-F238E27FC236}">
              <a16:creationId xmlns:a16="http://schemas.microsoft.com/office/drawing/2014/main" id="{D32B0049-C2FA-465A-BACC-65A34E31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29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showGridLines="0" view="pageBreakPreview" zoomScale="85" zoomScaleNormal="115" zoomScaleSheetLayoutView="85" workbookViewId="0">
      <selection activeCell="F95" sqref="F95"/>
    </sheetView>
  </sheetViews>
  <sheetFormatPr defaultRowHeight="21" customHeight="1"/>
  <cols>
    <col min="1" max="3" width="1.7109375" style="7" customWidth="1"/>
    <col min="4" max="6" width="15.7109375" style="7" customWidth="1"/>
    <col min="7" max="7" width="8.7109375" style="45" customWidth="1"/>
    <col min="8" max="8" width="0.85546875" style="24" customWidth="1"/>
    <col min="9" max="9" width="15.42578125" style="3" customWidth="1"/>
    <col min="10" max="10" width="0.85546875" style="7" customWidth="1"/>
    <col min="11" max="11" width="15.42578125" style="33" customWidth="1"/>
    <col min="12" max="12" width="0.85546875" style="7" customWidth="1"/>
    <col min="13" max="13" width="15.42578125" style="3" customWidth="1"/>
    <col min="14" max="14" width="0.85546875" style="7" customWidth="1"/>
    <col min="15" max="15" width="15.42578125" style="7" customWidth="1"/>
    <col min="16" max="16384" width="9.140625" style="7"/>
  </cols>
  <sheetData>
    <row r="1" spans="1:15" ht="21" customHeight="1">
      <c r="A1" s="10" t="s">
        <v>109</v>
      </c>
      <c r="B1" s="14"/>
      <c r="C1" s="14"/>
      <c r="D1" s="14"/>
      <c r="E1" s="14"/>
      <c r="F1" s="14"/>
      <c r="G1" s="62"/>
      <c r="H1" s="36"/>
      <c r="I1" s="97"/>
      <c r="K1" s="35"/>
    </row>
    <row r="2" spans="1:15" ht="21" customHeight="1">
      <c r="A2" s="15" t="s">
        <v>36</v>
      </c>
      <c r="B2" s="37"/>
      <c r="C2" s="37"/>
      <c r="D2" s="37"/>
      <c r="E2" s="37"/>
      <c r="F2" s="37"/>
      <c r="G2" s="62"/>
      <c r="H2" s="37"/>
      <c r="I2" s="97"/>
      <c r="K2" s="35"/>
    </row>
    <row r="3" spans="1:15" ht="21" customHeight="1">
      <c r="A3" s="15" t="s">
        <v>193</v>
      </c>
      <c r="B3" s="37"/>
      <c r="C3" s="37"/>
      <c r="D3" s="37"/>
      <c r="E3" s="37"/>
      <c r="F3" s="37"/>
      <c r="G3" s="62"/>
      <c r="H3" s="37"/>
      <c r="I3" s="97"/>
      <c r="K3" s="35"/>
    </row>
    <row r="4" spans="1:15" ht="21" customHeight="1">
      <c r="B4" s="38"/>
      <c r="C4" s="38"/>
      <c r="D4" s="38"/>
      <c r="E4" s="38"/>
      <c r="F4" s="38"/>
      <c r="H4" s="38"/>
      <c r="I4" s="98"/>
      <c r="K4" s="39"/>
      <c r="O4" s="39" t="s">
        <v>53</v>
      </c>
    </row>
    <row r="5" spans="1:15" ht="21" customHeight="1">
      <c r="B5" s="38"/>
      <c r="C5" s="38"/>
      <c r="D5" s="38"/>
      <c r="E5" s="38"/>
      <c r="F5" s="38"/>
      <c r="H5" s="38"/>
      <c r="I5" s="182" t="s">
        <v>99</v>
      </c>
      <c r="J5" s="182"/>
      <c r="K5" s="182"/>
      <c r="M5" s="181" t="s">
        <v>100</v>
      </c>
      <c r="N5" s="181"/>
      <c r="O5" s="181"/>
    </row>
    <row r="6" spans="1:15" ht="21" customHeight="1">
      <c r="B6" s="38"/>
      <c r="C6" s="38"/>
      <c r="D6" s="38"/>
      <c r="E6" s="38"/>
      <c r="F6" s="38"/>
      <c r="G6" s="63" t="s">
        <v>13</v>
      </c>
      <c r="H6" s="64"/>
      <c r="I6" s="99" t="s">
        <v>194</v>
      </c>
      <c r="J6" s="43"/>
      <c r="K6" s="42" t="s">
        <v>169</v>
      </c>
      <c r="M6" s="99" t="s">
        <v>194</v>
      </c>
      <c r="N6" s="43"/>
      <c r="O6" s="42" t="s">
        <v>169</v>
      </c>
    </row>
    <row r="7" spans="1:15" ht="21" customHeight="1">
      <c r="B7" s="38"/>
      <c r="C7" s="38"/>
      <c r="D7" s="38"/>
      <c r="E7" s="38"/>
      <c r="F7" s="38"/>
      <c r="G7" s="44"/>
      <c r="H7" s="64"/>
      <c r="I7" s="100" t="s">
        <v>84</v>
      </c>
      <c r="K7" s="44" t="s">
        <v>85</v>
      </c>
      <c r="M7" s="100" t="s">
        <v>84</v>
      </c>
      <c r="N7" s="44"/>
      <c r="O7" s="44" t="s">
        <v>85</v>
      </c>
    </row>
    <row r="8" spans="1:15" ht="21" customHeight="1">
      <c r="B8" s="38"/>
      <c r="C8" s="38"/>
      <c r="D8" s="38"/>
      <c r="E8" s="38"/>
      <c r="F8" s="38"/>
      <c r="G8" s="44"/>
      <c r="H8" s="64"/>
      <c r="I8" s="100" t="s">
        <v>86</v>
      </c>
      <c r="K8" s="44"/>
      <c r="M8" s="100" t="s">
        <v>86</v>
      </c>
      <c r="N8" s="44"/>
      <c r="O8" s="44"/>
    </row>
    <row r="9" spans="1:15" ht="21" customHeight="1">
      <c r="A9" s="65" t="s">
        <v>8</v>
      </c>
      <c r="F9" s="66"/>
      <c r="G9" s="67"/>
      <c r="H9" s="68"/>
      <c r="I9" s="100"/>
      <c r="K9" s="69"/>
    </row>
    <row r="10" spans="1:15" ht="21" customHeight="1">
      <c r="A10" s="23" t="s">
        <v>0</v>
      </c>
      <c r="E10" s="70"/>
      <c r="F10" s="70"/>
      <c r="H10" s="46"/>
    </row>
    <row r="11" spans="1:15" ht="21" customHeight="1">
      <c r="A11" s="7" t="s">
        <v>28</v>
      </c>
      <c r="E11" s="70"/>
      <c r="F11" s="70"/>
      <c r="H11" s="145"/>
      <c r="I11" s="5">
        <v>71902</v>
      </c>
      <c r="J11" s="127"/>
      <c r="K11" s="150">
        <v>70643</v>
      </c>
      <c r="L11" s="151"/>
      <c r="M11" s="150">
        <v>62982</v>
      </c>
      <c r="N11" s="152"/>
      <c r="O11" s="150">
        <v>61683</v>
      </c>
    </row>
    <row r="12" spans="1:15" ht="21" customHeight="1">
      <c r="A12" s="147" t="s">
        <v>165</v>
      </c>
      <c r="B12" s="147"/>
      <c r="C12" s="147"/>
      <c r="D12" s="147"/>
      <c r="E12" s="145"/>
      <c r="F12" s="70"/>
      <c r="G12" s="45" t="s">
        <v>126</v>
      </c>
      <c r="H12" s="145"/>
      <c r="I12" s="5">
        <v>2351</v>
      </c>
      <c r="J12" s="127"/>
      <c r="K12" s="150">
        <v>3785</v>
      </c>
      <c r="L12" s="151"/>
      <c r="M12" s="150">
        <v>2242</v>
      </c>
      <c r="N12" s="152"/>
      <c r="O12" s="150">
        <v>2422</v>
      </c>
    </row>
    <row r="13" spans="1:15" ht="21" customHeight="1">
      <c r="A13" s="147" t="s">
        <v>159</v>
      </c>
      <c r="E13" s="70"/>
      <c r="F13" s="70"/>
      <c r="G13" s="45" t="s">
        <v>90</v>
      </c>
      <c r="H13" s="145"/>
      <c r="I13" s="5">
        <v>31101</v>
      </c>
      <c r="J13" s="127"/>
      <c r="K13" s="150">
        <v>26346</v>
      </c>
      <c r="L13" s="151"/>
      <c r="M13" s="150">
        <v>0</v>
      </c>
      <c r="N13" s="152"/>
      <c r="O13" s="150">
        <v>0</v>
      </c>
    </row>
    <row r="14" spans="1:15" ht="21" customHeight="1">
      <c r="A14" s="7" t="s">
        <v>103</v>
      </c>
      <c r="E14" s="70"/>
      <c r="F14" s="70"/>
      <c r="H14" s="145"/>
      <c r="I14" s="5"/>
      <c r="J14" s="147"/>
      <c r="K14" s="153"/>
      <c r="L14" s="151"/>
      <c r="M14" s="153"/>
      <c r="N14" s="154"/>
      <c r="O14" s="153"/>
    </row>
    <row r="15" spans="1:15" ht="21" customHeight="1">
      <c r="B15" s="7" t="s">
        <v>101</v>
      </c>
      <c r="E15" s="70"/>
      <c r="F15" s="70"/>
      <c r="G15" s="107">
        <v>5</v>
      </c>
      <c r="H15" s="145"/>
      <c r="I15" s="115">
        <v>344194</v>
      </c>
      <c r="J15" s="127"/>
      <c r="K15" s="150">
        <v>454078</v>
      </c>
      <c r="L15" s="155"/>
      <c r="M15" s="150">
        <v>344194</v>
      </c>
      <c r="N15" s="152"/>
      <c r="O15" s="150">
        <v>454078</v>
      </c>
    </row>
    <row r="16" spans="1:15" ht="21" customHeight="1">
      <c r="A16" s="7" t="s">
        <v>104</v>
      </c>
      <c r="E16" s="70"/>
      <c r="F16" s="70"/>
      <c r="G16" s="107"/>
      <c r="H16" s="145"/>
      <c r="I16" s="5"/>
      <c r="J16" s="147"/>
      <c r="K16" s="150"/>
      <c r="L16" s="155"/>
      <c r="M16" s="150"/>
      <c r="N16" s="152"/>
      <c r="O16" s="150"/>
    </row>
    <row r="17" spans="1:18" ht="21" customHeight="1">
      <c r="B17" s="7" t="s">
        <v>101</v>
      </c>
      <c r="E17" s="70"/>
      <c r="F17" s="70"/>
      <c r="G17" s="107">
        <v>6</v>
      </c>
      <c r="H17" s="145"/>
      <c r="I17" s="115">
        <v>474449</v>
      </c>
      <c r="J17" s="127"/>
      <c r="K17" s="150">
        <v>696968</v>
      </c>
      <c r="L17" s="155"/>
      <c r="M17" s="150">
        <v>474449</v>
      </c>
      <c r="N17" s="152"/>
      <c r="O17" s="150">
        <v>696968</v>
      </c>
    </row>
    <row r="18" spans="1:18" ht="21" customHeight="1">
      <c r="A18" s="7" t="s">
        <v>105</v>
      </c>
      <c r="E18" s="70"/>
      <c r="F18" s="70"/>
      <c r="G18" s="107"/>
      <c r="H18" s="145"/>
      <c r="I18" s="5"/>
      <c r="J18" s="147"/>
      <c r="K18" s="150"/>
      <c r="L18" s="155"/>
      <c r="M18" s="150"/>
      <c r="N18" s="152"/>
      <c r="O18" s="150"/>
    </row>
    <row r="19" spans="1:18" ht="21" customHeight="1">
      <c r="B19" s="7" t="s">
        <v>101</v>
      </c>
      <c r="E19" s="70"/>
      <c r="F19" s="70"/>
      <c r="G19" s="107">
        <v>7</v>
      </c>
      <c r="H19" s="145"/>
      <c r="I19" s="115">
        <v>34761</v>
      </c>
      <c r="J19" s="127"/>
      <c r="K19" s="150">
        <v>48229</v>
      </c>
      <c r="L19" s="155"/>
      <c r="M19" s="150">
        <v>34761</v>
      </c>
      <c r="N19" s="152"/>
      <c r="O19" s="150">
        <v>48229</v>
      </c>
    </row>
    <row r="20" spans="1:18" ht="21" customHeight="1">
      <c r="A20" s="7" t="s">
        <v>106</v>
      </c>
      <c r="E20" s="70"/>
      <c r="F20" s="70"/>
      <c r="G20" s="107"/>
      <c r="H20" s="145"/>
      <c r="I20" s="5"/>
      <c r="J20" s="147"/>
      <c r="K20" s="115"/>
      <c r="L20" s="128"/>
      <c r="M20" s="5"/>
      <c r="N20" s="156"/>
      <c r="O20" s="115"/>
    </row>
    <row r="21" spans="1:18" ht="21" customHeight="1">
      <c r="B21" s="7" t="s">
        <v>101</v>
      </c>
      <c r="E21" s="70"/>
      <c r="F21" s="70"/>
      <c r="G21" s="107">
        <v>8</v>
      </c>
      <c r="H21" s="145"/>
      <c r="I21" s="115">
        <v>37048</v>
      </c>
      <c r="J21" s="127"/>
      <c r="K21" s="150">
        <v>46937</v>
      </c>
      <c r="L21" s="155"/>
      <c r="M21" s="150">
        <v>37048</v>
      </c>
      <c r="N21" s="152"/>
      <c r="O21" s="150">
        <v>46937</v>
      </c>
    </row>
    <row r="22" spans="1:18" ht="21" customHeight="1">
      <c r="A22" s="147" t="s">
        <v>160</v>
      </c>
      <c r="E22" s="70"/>
      <c r="F22" s="70"/>
      <c r="G22" s="107">
        <v>10</v>
      </c>
      <c r="H22" s="145"/>
      <c r="I22" s="115">
        <v>200130</v>
      </c>
      <c r="J22" s="127"/>
      <c r="K22" s="115">
        <v>0</v>
      </c>
      <c r="L22" s="128"/>
      <c r="M22" s="5">
        <v>200130</v>
      </c>
      <c r="N22" s="156"/>
      <c r="O22" s="115">
        <v>0</v>
      </c>
    </row>
    <row r="23" spans="1:18" ht="21" customHeight="1">
      <c r="A23" s="7" t="s">
        <v>24</v>
      </c>
      <c r="E23" s="70"/>
      <c r="F23" s="70"/>
      <c r="G23" s="107"/>
      <c r="H23" s="145"/>
      <c r="I23" s="5">
        <v>4758</v>
      </c>
      <c r="J23" s="127"/>
      <c r="K23" s="150">
        <v>3272</v>
      </c>
      <c r="L23" s="155"/>
      <c r="M23" s="150">
        <v>2777</v>
      </c>
      <c r="N23" s="152"/>
      <c r="O23" s="150">
        <v>2878</v>
      </c>
    </row>
    <row r="24" spans="1:18" ht="21" customHeight="1">
      <c r="A24" s="23" t="s">
        <v>1</v>
      </c>
      <c r="E24" s="70"/>
      <c r="F24" s="70"/>
      <c r="H24" s="46"/>
      <c r="I24" s="117">
        <f>SUM(I11:I23)</f>
        <v>1200694</v>
      </c>
      <c r="J24" s="87"/>
      <c r="K24" s="117">
        <f>SUM(K11:K23)</f>
        <v>1350258</v>
      </c>
      <c r="L24" s="87"/>
      <c r="M24" s="117">
        <f>SUM(M11:M23)</f>
        <v>1158583</v>
      </c>
      <c r="O24" s="117">
        <f>SUM(O11:O23)</f>
        <v>1313195</v>
      </c>
    </row>
    <row r="25" spans="1:18" ht="21" customHeight="1">
      <c r="A25" s="23" t="s">
        <v>11</v>
      </c>
      <c r="E25" s="70"/>
      <c r="F25" s="70"/>
      <c r="H25" s="46"/>
      <c r="I25" s="88"/>
      <c r="J25" s="87"/>
      <c r="K25" s="88"/>
      <c r="L25" s="87"/>
      <c r="M25" s="88"/>
      <c r="O25" s="5"/>
    </row>
    <row r="26" spans="1:18" ht="21" customHeight="1">
      <c r="A26" s="7" t="s">
        <v>33</v>
      </c>
      <c r="E26" s="70"/>
      <c r="F26" s="70"/>
      <c r="G26" s="45" t="s">
        <v>161</v>
      </c>
      <c r="H26" s="145"/>
      <c r="I26" s="5">
        <v>56312</v>
      </c>
      <c r="J26" s="127"/>
      <c r="K26" s="150">
        <v>58344</v>
      </c>
      <c r="L26" s="151"/>
      <c r="M26" s="150">
        <v>56312</v>
      </c>
      <c r="N26" s="152"/>
      <c r="O26" s="150">
        <v>58344</v>
      </c>
      <c r="R26" s="123"/>
    </row>
    <row r="27" spans="1:18" ht="21" customHeight="1">
      <c r="A27" s="7" t="s">
        <v>108</v>
      </c>
      <c r="E27" s="70"/>
      <c r="F27" s="70"/>
      <c r="H27" s="145"/>
      <c r="I27" s="5"/>
      <c r="J27" s="147"/>
      <c r="K27" s="153"/>
      <c r="L27" s="151"/>
      <c r="M27" s="153"/>
      <c r="N27" s="154"/>
      <c r="O27" s="153"/>
    </row>
    <row r="28" spans="1:18" ht="21" customHeight="1">
      <c r="B28" s="7" t="s">
        <v>101</v>
      </c>
      <c r="E28" s="70"/>
      <c r="F28" s="70"/>
      <c r="G28" s="45" t="s">
        <v>91</v>
      </c>
      <c r="H28" s="145"/>
      <c r="I28" s="142">
        <v>485717</v>
      </c>
      <c r="J28" s="127"/>
      <c r="K28" s="150">
        <v>474743</v>
      </c>
      <c r="L28" s="151"/>
      <c r="M28" s="150">
        <v>485717</v>
      </c>
      <c r="N28" s="152"/>
      <c r="O28" s="150">
        <v>474743</v>
      </c>
    </row>
    <row r="29" spans="1:18" ht="21" customHeight="1">
      <c r="A29" s="84" t="s">
        <v>113</v>
      </c>
      <c r="E29" s="70"/>
      <c r="F29" s="70"/>
      <c r="H29" s="145"/>
      <c r="I29" s="5"/>
      <c r="J29" s="147"/>
      <c r="K29" s="142"/>
      <c r="L29" s="151"/>
      <c r="M29" s="142"/>
      <c r="N29" s="152"/>
      <c r="O29" s="142"/>
    </row>
    <row r="30" spans="1:18" ht="21" customHeight="1">
      <c r="A30" s="84"/>
      <c r="B30" s="84" t="s">
        <v>101</v>
      </c>
      <c r="E30" s="70"/>
      <c r="F30" s="70"/>
      <c r="G30" s="45" t="s">
        <v>162</v>
      </c>
      <c r="H30" s="145"/>
      <c r="I30" s="142">
        <v>80216</v>
      </c>
      <c r="J30" s="127"/>
      <c r="K30" s="150">
        <v>63953</v>
      </c>
      <c r="L30" s="155"/>
      <c r="M30" s="150">
        <v>80216</v>
      </c>
      <c r="N30" s="152"/>
      <c r="O30" s="150">
        <v>63953</v>
      </c>
    </row>
    <row r="31" spans="1:18" ht="21" customHeight="1">
      <c r="A31" s="7" t="s">
        <v>107</v>
      </c>
      <c r="E31" s="70"/>
      <c r="F31" s="70"/>
      <c r="H31" s="145"/>
      <c r="I31" s="5"/>
      <c r="J31" s="147"/>
      <c r="K31" s="143"/>
      <c r="L31" s="155"/>
      <c r="M31" s="143"/>
      <c r="N31" s="152"/>
      <c r="O31" s="143"/>
    </row>
    <row r="32" spans="1:18" ht="21" customHeight="1">
      <c r="B32" s="7" t="s">
        <v>101</v>
      </c>
      <c r="E32" s="70"/>
      <c r="F32" s="70"/>
      <c r="G32" s="107">
        <v>7</v>
      </c>
      <c r="H32" s="145"/>
      <c r="I32" s="142">
        <v>29165</v>
      </c>
      <c r="J32" s="127"/>
      <c r="K32" s="150">
        <v>31781</v>
      </c>
      <c r="L32" s="155"/>
      <c r="M32" s="150">
        <v>29165</v>
      </c>
      <c r="N32" s="152"/>
      <c r="O32" s="150">
        <v>31781</v>
      </c>
    </row>
    <row r="33" spans="1:15" ht="21" customHeight="1">
      <c r="A33" s="7" t="s">
        <v>102</v>
      </c>
      <c r="E33" s="70"/>
      <c r="F33" s="70"/>
      <c r="G33" s="107"/>
      <c r="H33" s="145"/>
      <c r="I33" s="5"/>
      <c r="J33" s="147"/>
      <c r="K33" s="142"/>
      <c r="L33" s="155"/>
      <c r="M33" s="142"/>
      <c r="N33" s="152"/>
      <c r="O33" s="142"/>
    </row>
    <row r="34" spans="1:15" ht="21" customHeight="1">
      <c r="B34" s="7" t="s">
        <v>101</v>
      </c>
      <c r="E34" s="70"/>
      <c r="F34" s="70"/>
      <c r="G34" s="107">
        <v>8</v>
      </c>
      <c r="H34" s="145"/>
      <c r="I34" s="142">
        <v>4339</v>
      </c>
      <c r="J34" s="127"/>
      <c r="K34" s="150">
        <v>2577</v>
      </c>
      <c r="L34" s="155"/>
      <c r="M34" s="150">
        <v>4339</v>
      </c>
      <c r="N34" s="152"/>
      <c r="O34" s="150">
        <v>2577</v>
      </c>
    </row>
    <row r="35" spans="1:15" ht="21" customHeight="1">
      <c r="A35" s="7" t="s">
        <v>110</v>
      </c>
      <c r="E35" s="70"/>
      <c r="F35" s="70"/>
      <c r="G35" s="107">
        <v>12</v>
      </c>
      <c r="H35" s="145"/>
      <c r="I35" s="5">
        <v>0</v>
      </c>
      <c r="J35" s="127"/>
      <c r="K35" s="150">
        <v>0</v>
      </c>
      <c r="L35" s="155"/>
      <c r="M35" s="150">
        <v>20000</v>
      </c>
      <c r="N35" s="152"/>
      <c r="O35" s="150">
        <v>20000</v>
      </c>
    </row>
    <row r="36" spans="1:15" ht="21" customHeight="1">
      <c r="A36" s="7" t="s">
        <v>81</v>
      </c>
      <c r="E36" s="70"/>
      <c r="F36" s="70"/>
      <c r="G36" s="107"/>
      <c r="H36" s="145"/>
      <c r="I36" s="5">
        <v>6067</v>
      </c>
      <c r="J36" s="127"/>
      <c r="K36" s="150">
        <v>3503</v>
      </c>
      <c r="L36" s="155"/>
      <c r="M36" s="150">
        <v>6067</v>
      </c>
      <c r="N36" s="152"/>
      <c r="O36" s="150">
        <v>3503</v>
      </c>
    </row>
    <row r="37" spans="1:15" ht="21" customHeight="1">
      <c r="A37" s="7" t="s">
        <v>39</v>
      </c>
      <c r="E37" s="70"/>
      <c r="F37" s="70"/>
      <c r="G37" s="107"/>
      <c r="H37" s="145"/>
      <c r="I37" s="5">
        <v>11279</v>
      </c>
      <c r="J37" s="127"/>
      <c r="K37" s="150">
        <v>7791</v>
      </c>
      <c r="L37" s="155"/>
      <c r="M37" s="150">
        <v>10996</v>
      </c>
      <c r="N37" s="152"/>
      <c r="O37" s="150">
        <v>7450</v>
      </c>
    </row>
    <row r="38" spans="1:15" ht="21" customHeight="1">
      <c r="A38" s="7" t="s">
        <v>124</v>
      </c>
      <c r="E38" s="70"/>
      <c r="F38" s="70"/>
      <c r="G38" s="107"/>
      <c r="H38" s="145"/>
      <c r="I38" s="5">
        <v>9550</v>
      </c>
      <c r="J38" s="127"/>
      <c r="K38" s="150">
        <v>16443</v>
      </c>
      <c r="L38" s="155"/>
      <c r="M38" s="150">
        <v>8095</v>
      </c>
      <c r="N38" s="152"/>
      <c r="O38" s="150">
        <v>14771</v>
      </c>
    </row>
    <row r="39" spans="1:15" ht="21" customHeight="1">
      <c r="A39" s="7" t="s">
        <v>40</v>
      </c>
      <c r="E39" s="70"/>
      <c r="F39" s="70"/>
      <c r="G39" s="107"/>
      <c r="H39" s="145"/>
      <c r="I39" s="5">
        <v>38111</v>
      </c>
      <c r="J39" s="127"/>
      <c r="K39" s="150">
        <v>38849</v>
      </c>
      <c r="L39" s="155"/>
      <c r="M39" s="150">
        <v>31531</v>
      </c>
      <c r="N39" s="152"/>
      <c r="O39" s="150">
        <v>32090</v>
      </c>
    </row>
    <row r="40" spans="1:15" ht="21" customHeight="1">
      <c r="A40" s="7" t="s">
        <v>67</v>
      </c>
      <c r="E40" s="70"/>
      <c r="F40" s="70"/>
      <c r="G40" s="107"/>
      <c r="H40" s="145"/>
      <c r="I40" s="52">
        <v>122032</v>
      </c>
      <c r="J40" s="127"/>
      <c r="K40" s="157">
        <v>108879</v>
      </c>
      <c r="L40" s="155"/>
      <c r="M40" s="157">
        <v>118985</v>
      </c>
      <c r="N40" s="152"/>
      <c r="O40" s="157">
        <v>106860</v>
      </c>
    </row>
    <row r="41" spans="1:15" ht="21" customHeight="1">
      <c r="A41" s="23" t="s">
        <v>12</v>
      </c>
      <c r="E41" s="70"/>
      <c r="F41" s="70" t="s">
        <v>23</v>
      </c>
      <c r="H41" s="46"/>
      <c r="I41" s="116">
        <f>SUM(I26:I40)</f>
        <v>842788</v>
      </c>
      <c r="K41" s="116">
        <f>SUM(K26:K40)</f>
        <v>806863</v>
      </c>
      <c r="M41" s="116">
        <f>SUM(M26:M40)</f>
        <v>851423</v>
      </c>
      <c r="O41" s="116">
        <f>SUM(O26:O40)</f>
        <v>816072</v>
      </c>
    </row>
    <row r="42" spans="1:15" ht="21" customHeight="1" thickBot="1">
      <c r="A42" s="23" t="s">
        <v>2</v>
      </c>
      <c r="E42" s="70"/>
      <c r="F42" s="70"/>
      <c r="H42" s="46"/>
      <c r="I42" s="103">
        <f>I24+I41</f>
        <v>2043482</v>
      </c>
      <c r="K42" s="103">
        <f>K24+K41</f>
        <v>2157121</v>
      </c>
      <c r="M42" s="103">
        <f>M24+M41</f>
        <v>2010006</v>
      </c>
      <c r="O42" s="103">
        <f>O24+O41</f>
        <v>2129267</v>
      </c>
    </row>
    <row r="43" spans="1:15" ht="21" customHeight="1" thickTop="1">
      <c r="D43" s="31"/>
      <c r="G43" s="71"/>
      <c r="H43" s="72"/>
    </row>
    <row r="44" spans="1:15" ht="21" customHeight="1">
      <c r="A44" s="7" t="s">
        <v>22</v>
      </c>
      <c r="D44" s="31"/>
      <c r="G44" s="73"/>
      <c r="H44" s="34"/>
    </row>
    <row r="45" spans="1:15" ht="21" customHeight="1">
      <c r="A45" s="10" t="s">
        <v>109</v>
      </c>
      <c r="B45" s="14"/>
      <c r="C45" s="14"/>
      <c r="D45" s="14"/>
      <c r="E45" s="14"/>
      <c r="F45" s="14"/>
      <c r="G45" s="62"/>
      <c r="H45" s="36"/>
      <c r="I45" s="97"/>
      <c r="K45" s="35"/>
    </row>
    <row r="46" spans="1:15" ht="21" customHeight="1">
      <c r="A46" s="15" t="s">
        <v>37</v>
      </c>
      <c r="B46" s="37"/>
      <c r="C46" s="37"/>
      <c r="D46" s="37"/>
      <c r="E46" s="37"/>
      <c r="F46" s="37"/>
      <c r="G46" s="62"/>
      <c r="H46" s="37"/>
      <c r="I46" s="97"/>
      <c r="K46" s="35"/>
    </row>
    <row r="47" spans="1:15" ht="21" customHeight="1">
      <c r="A47" s="15" t="s">
        <v>193</v>
      </c>
      <c r="B47" s="37"/>
      <c r="C47" s="37"/>
      <c r="D47" s="37"/>
      <c r="E47" s="37"/>
      <c r="F47" s="37"/>
      <c r="G47" s="62"/>
      <c r="H47" s="37"/>
      <c r="I47" s="97"/>
      <c r="K47" s="35"/>
    </row>
    <row r="48" spans="1:15" ht="21" customHeight="1">
      <c r="B48" s="38"/>
      <c r="C48" s="38"/>
      <c r="D48" s="38"/>
      <c r="E48" s="38"/>
      <c r="F48" s="38"/>
      <c r="H48" s="38"/>
      <c r="I48" s="98"/>
      <c r="K48" s="39"/>
      <c r="O48" s="39" t="s">
        <v>53</v>
      </c>
    </row>
    <row r="49" spans="1:15" ht="21" customHeight="1">
      <c r="B49" s="38"/>
      <c r="C49" s="38"/>
      <c r="D49" s="38"/>
      <c r="E49" s="38"/>
      <c r="F49" s="38"/>
      <c r="H49" s="38"/>
      <c r="I49" s="182" t="s">
        <v>99</v>
      </c>
      <c r="J49" s="182"/>
      <c r="K49" s="182"/>
      <c r="M49" s="181" t="s">
        <v>100</v>
      </c>
      <c r="N49" s="181"/>
      <c r="O49" s="181"/>
    </row>
    <row r="50" spans="1:15" ht="21" customHeight="1">
      <c r="B50" s="38"/>
      <c r="C50" s="38"/>
      <c r="D50" s="38"/>
      <c r="E50" s="38"/>
      <c r="F50" s="38"/>
      <c r="G50" s="63" t="s">
        <v>13</v>
      </c>
      <c r="H50" s="64"/>
      <c r="I50" s="99" t="s">
        <v>194</v>
      </c>
      <c r="K50" s="42" t="s">
        <v>169</v>
      </c>
      <c r="M50" s="99" t="s">
        <v>194</v>
      </c>
      <c r="N50" s="43"/>
      <c r="O50" s="42" t="s">
        <v>169</v>
      </c>
    </row>
    <row r="51" spans="1:15" ht="21" customHeight="1">
      <c r="B51" s="38"/>
      <c r="C51" s="38"/>
      <c r="D51" s="38"/>
      <c r="E51" s="38"/>
      <c r="F51" s="38"/>
      <c r="G51" s="44"/>
      <c r="H51" s="64"/>
      <c r="I51" s="100" t="s">
        <v>84</v>
      </c>
      <c r="K51" s="44" t="s">
        <v>85</v>
      </c>
      <c r="M51" s="100" t="s">
        <v>84</v>
      </c>
      <c r="N51" s="44"/>
      <c r="O51" s="44" t="s">
        <v>85</v>
      </c>
    </row>
    <row r="52" spans="1:15" ht="21" customHeight="1">
      <c r="B52" s="38"/>
      <c r="C52" s="38"/>
      <c r="D52" s="38"/>
      <c r="E52" s="38"/>
      <c r="F52" s="38"/>
      <c r="G52" s="44"/>
      <c r="H52" s="64"/>
      <c r="I52" s="100" t="s">
        <v>86</v>
      </c>
      <c r="K52" s="44"/>
      <c r="M52" s="100" t="s">
        <v>86</v>
      </c>
      <c r="N52" s="44"/>
      <c r="O52" s="44"/>
    </row>
    <row r="53" spans="1:15" ht="21" customHeight="1">
      <c r="A53" s="65" t="s">
        <v>17</v>
      </c>
      <c r="D53" s="17"/>
      <c r="E53" s="17"/>
      <c r="F53" s="17"/>
      <c r="H53" s="17"/>
      <c r="I53" s="101"/>
      <c r="K53" s="74"/>
    </row>
    <row r="54" spans="1:15" ht="21" customHeight="1">
      <c r="A54" s="23" t="s">
        <v>3</v>
      </c>
      <c r="E54" s="70"/>
      <c r="F54" s="70"/>
      <c r="H54" s="46"/>
    </row>
    <row r="55" spans="1:15" ht="21" customHeight="1">
      <c r="A55" s="7" t="s">
        <v>171</v>
      </c>
      <c r="E55" s="70"/>
      <c r="F55" s="70"/>
      <c r="G55" s="45" t="s">
        <v>157</v>
      </c>
      <c r="H55" s="145"/>
      <c r="I55" s="5">
        <v>0</v>
      </c>
      <c r="J55" s="127"/>
      <c r="K55" s="150">
        <v>320000</v>
      </c>
      <c r="L55" s="151"/>
      <c r="M55" s="150">
        <v>0</v>
      </c>
      <c r="N55" s="152"/>
      <c r="O55" s="150">
        <v>320000</v>
      </c>
    </row>
    <row r="56" spans="1:15" ht="21" customHeight="1">
      <c r="A56" s="7" t="s">
        <v>38</v>
      </c>
      <c r="E56" s="70"/>
      <c r="F56" s="70"/>
      <c r="H56" s="145"/>
      <c r="I56" s="5">
        <v>6793</v>
      </c>
      <c r="J56" s="127"/>
      <c r="K56" s="150">
        <v>9163</v>
      </c>
      <c r="L56" s="151"/>
      <c r="M56" s="150">
        <v>376</v>
      </c>
      <c r="N56" s="152"/>
      <c r="O56" s="150">
        <v>2640</v>
      </c>
    </row>
    <row r="57" spans="1:15" ht="21" customHeight="1">
      <c r="A57" s="7" t="s">
        <v>121</v>
      </c>
      <c r="E57" s="70"/>
      <c r="F57" s="70"/>
      <c r="G57" s="45" t="s">
        <v>152</v>
      </c>
      <c r="H57" s="145"/>
      <c r="I57" s="5">
        <v>0</v>
      </c>
      <c r="J57" s="127"/>
      <c r="K57" s="150">
        <v>0</v>
      </c>
      <c r="L57" s="151"/>
      <c r="M57" s="150">
        <v>0</v>
      </c>
      <c r="N57" s="152"/>
      <c r="O57" s="150">
        <v>13000</v>
      </c>
    </row>
    <row r="58" spans="1:15" ht="21" customHeight="1">
      <c r="A58" s="7" t="s">
        <v>79</v>
      </c>
      <c r="E58" s="70"/>
      <c r="F58" s="70"/>
      <c r="G58" s="45" t="s">
        <v>186</v>
      </c>
      <c r="H58" s="145"/>
      <c r="I58" s="5">
        <v>784080</v>
      </c>
      <c r="J58" s="127"/>
      <c r="K58" s="150">
        <v>391399</v>
      </c>
      <c r="L58" s="151"/>
      <c r="M58" s="150">
        <v>784080</v>
      </c>
      <c r="N58" s="152"/>
      <c r="O58" s="150">
        <v>391399</v>
      </c>
    </row>
    <row r="59" spans="1:15" ht="21" customHeight="1">
      <c r="A59" s="84" t="s">
        <v>132</v>
      </c>
      <c r="B59" s="84"/>
      <c r="E59" s="70"/>
      <c r="F59" s="70"/>
      <c r="H59" s="145"/>
      <c r="I59" s="5"/>
      <c r="J59" s="147"/>
      <c r="K59" s="158"/>
      <c r="L59" s="151"/>
      <c r="M59" s="158"/>
      <c r="N59" s="152"/>
      <c r="O59" s="158"/>
    </row>
    <row r="60" spans="1:15" ht="21" customHeight="1">
      <c r="A60" s="84"/>
      <c r="B60" s="84" t="s">
        <v>114</v>
      </c>
      <c r="E60" s="70"/>
      <c r="F60" s="70"/>
      <c r="H60" s="145"/>
      <c r="I60" s="5">
        <v>3665</v>
      </c>
      <c r="J60" s="127"/>
      <c r="K60" s="150">
        <v>3717</v>
      </c>
      <c r="L60" s="151"/>
      <c r="M60" s="150">
        <v>3079</v>
      </c>
      <c r="N60" s="152"/>
      <c r="O60" s="150">
        <v>3169</v>
      </c>
    </row>
    <row r="61" spans="1:15" ht="21" customHeight="1">
      <c r="A61" s="7" t="s">
        <v>59</v>
      </c>
      <c r="E61" s="70"/>
      <c r="F61" s="70"/>
      <c r="H61" s="145"/>
      <c r="I61" s="5">
        <v>5905</v>
      </c>
      <c r="J61" s="127"/>
      <c r="K61" s="150">
        <v>8572</v>
      </c>
      <c r="L61" s="151"/>
      <c r="M61" s="150">
        <v>4238</v>
      </c>
      <c r="N61" s="152"/>
      <c r="O61" s="150">
        <v>6309</v>
      </c>
    </row>
    <row r="62" spans="1:15" ht="21" customHeight="1">
      <c r="A62" s="7" t="s">
        <v>136</v>
      </c>
      <c r="E62" s="70"/>
      <c r="F62" s="70"/>
      <c r="G62" s="107">
        <v>16</v>
      </c>
      <c r="H62" s="145"/>
      <c r="I62" s="5">
        <v>58815</v>
      </c>
      <c r="J62" s="127"/>
      <c r="K62" s="150">
        <v>62072</v>
      </c>
      <c r="L62" s="155"/>
      <c r="M62" s="150">
        <v>58431</v>
      </c>
      <c r="N62" s="152"/>
      <c r="O62" s="150">
        <v>61834</v>
      </c>
    </row>
    <row r="63" spans="1:15" ht="21" customHeight="1">
      <c r="A63" s="7" t="s">
        <v>4</v>
      </c>
      <c r="E63" s="70"/>
      <c r="F63" s="70"/>
      <c r="G63" s="107"/>
      <c r="H63" s="145"/>
      <c r="I63" s="5">
        <v>13763</v>
      </c>
      <c r="J63" s="127"/>
      <c r="K63" s="150">
        <v>18091</v>
      </c>
      <c r="L63" s="155"/>
      <c r="M63" s="150">
        <v>11882</v>
      </c>
      <c r="N63" s="152"/>
      <c r="O63" s="150">
        <v>15844</v>
      </c>
    </row>
    <row r="64" spans="1:15" ht="21" customHeight="1">
      <c r="A64" s="23" t="s">
        <v>5</v>
      </c>
      <c r="E64" s="70"/>
      <c r="F64" s="70"/>
      <c r="H64" s="46"/>
      <c r="I64" s="110">
        <f>SUM(I55:I63)</f>
        <v>873021</v>
      </c>
      <c r="J64" s="90"/>
      <c r="K64" s="110">
        <f>SUM(K55:K63)</f>
        <v>813014</v>
      </c>
      <c r="L64" s="90"/>
      <c r="M64" s="110">
        <f>SUM(M55:M63)</f>
        <v>862086</v>
      </c>
      <c r="O64" s="118">
        <f>SUM(O55:O63)</f>
        <v>814195</v>
      </c>
    </row>
    <row r="65" spans="1:15" ht="21" customHeight="1">
      <c r="A65" s="23" t="s">
        <v>30</v>
      </c>
      <c r="E65" s="70"/>
      <c r="F65" s="70"/>
      <c r="H65" s="46"/>
      <c r="I65" s="91"/>
      <c r="J65" s="90"/>
      <c r="K65" s="91"/>
      <c r="L65" s="90"/>
      <c r="M65" s="91"/>
      <c r="O65" s="75"/>
    </row>
    <row r="66" spans="1:15" ht="21" customHeight="1">
      <c r="A66" s="7" t="s">
        <v>78</v>
      </c>
      <c r="E66" s="70"/>
      <c r="F66" s="70"/>
      <c r="G66" s="45" t="s">
        <v>186</v>
      </c>
      <c r="H66" s="145"/>
      <c r="I66" s="5">
        <v>0</v>
      </c>
      <c r="J66" s="127"/>
      <c r="K66" s="150">
        <v>390531</v>
      </c>
      <c r="L66" s="151"/>
      <c r="M66" s="150">
        <v>0</v>
      </c>
      <c r="N66" s="152"/>
      <c r="O66" s="150">
        <v>390531</v>
      </c>
    </row>
    <row r="67" spans="1:15" ht="21" customHeight="1">
      <c r="A67" s="7" t="s">
        <v>133</v>
      </c>
      <c r="E67" s="70"/>
      <c r="F67" s="70"/>
      <c r="H67" s="145"/>
      <c r="I67" s="5"/>
      <c r="J67" s="127"/>
      <c r="K67" s="150"/>
      <c r="L67" s="151"/>
      <c r="M67" s="150"/>
      <c r="N67" s="152"/>
      <c r="O67" s="143"/>
    </row>
    <row r="68" spans="1:15" ht="21" customHeight="1">
      <c r="A68" s="7" t="s">
        <v>98</v>
      </c>
      <c r="E68" s="70"/>
      <c r="F68" s="70"/>
      <c r="H68" s="145"/>
      <c r="I68" s="137">
        <v>5879</v>
      </c>
      <c r="J68" s="127"/>
      <c r="K68" s="150">
        <v>7380</v>
      </c>
      <c r="L68" s="151"/>
      <c r="M68" s="150">
        <v>4882</v>
      </c>
      <c r="N68" s="152"/>
      <c r="O68" s="150">
        <v>6137</v>
      </c>
    </row>
    <row r="69" spans="1:15" ht="21" customHeight="1">
      <c r="A69" s="7" t="s">
        <v>45</v>
      </c>
      <c r="E69" s="70"/>
      <c r="F69" s="70"/>
      <c r="H69" s="145"/>
      <c r="I69" s="5">
        <v>3484</v>
      </c>
      <c r="J69" s="127"/>
      <c r="K69" s="150">
        <v>5804</v>
      </c>
      <c r="L69" s="151"/>
      <c r="M69" s="150">
        <v>2893</v>
      </c>
      <c r="N69" s="152"/>
      <c r="O69" s="150">
        <v>5282</v>
      </c>
    </row>
    <row r="70" spans="1:15" ht="21" customHeight="1">
      <c r="A70" s="159" t="s">
        <v>125</v>
      </c>
      <c r="E70" s="70"/>
      <c r="F70" s="70"/>
      <c r="H70" s="145"/>
      <c r="I70" s="5">
        <v>385</v>
      </c>
      <c r="J70" s="127"/>
      <c r="K70" s="150">
        <v>385</v>
      </c>
      <c r="L70" s="151"/>
      <c r="M70" s="150">
        <v>320</v>
      </c>
      <c r="N70" s="152"/>
      <c r="O70" s="150">
        <v>320</v>
      </c>
    </row>
    <row r="71" spans="1:15" ht="21" customHeight="1">
      <c r="A71" s="159" t="s">
        <v>137</v>
      </c>
      <c r="E71" s="70"/>
      <c r="F71" s="70"/>
      <c r="G71" s="45" t="s">
        <v>64</v>
      </c>
      <c r="H71" s="145"/>
      <c r="I71" s="5">
        <v>112</v>
      </c>
      <c r="J71" s="127"/>
      <c r="K71" s="150">
        <v>410</v>
      </c>
      <c r="L71" s="151"/>
      <c r="M71" s="150">
        <v>112</v>
      </c>
      <c r="N71" s="152"/>
      <c r="O71" s="150">
        <v>410</v>
      </c>
    </row>
    <row r="72" spans="1:15" ht="21" customHeight="1">
      <c r="A72" s="23" t="s">
        <v>29</v>
      </c>
      <c r="E72" s="70"/>
      <c r="F72" s="70"/>
      <c r="H72" s="46"/>
      <c r="I72" s="118">
        <f>SUM(I66:I71)</f>
        <v>9860</v>
      </c>
      <c r="K72" s="118">
        <f>SUM(K66:K71)</f>
        <v>404510</v>
      </c>
      <c r="M72" s="118">
        <f>SUM(M66:N71)</f>
        <v>8207</v>
      </c>
      <c r="O72" s="118">
        <f>SUM(O66:O71)</f>
        <v>402680</v>
      </c>
    </row>
    <row r="73" spans="1:15" ht="21" customHeight="1">
      <c r="A73" s="23" t="s">
        <v>6</v>
      </c>
      <c r="E73" s="70"/>
      <c r="F73" s="70"/>
      <c r="H73" s="46"/>
      <c r="I73" s="118">
        <f>I64+I72</f>
        <v>882881</v>
      </c>
      <c r="K73" s="118">
        <f>K64+K72</f>
        <v>1217524</v>
      </c>
      <c r="M73" s="118">
        <f>M64+M72</f>
        <v>870293</v>
      </c>
      <c r="O73" s="118">
        <f>O64+O72</f>
        <v>1216875</v>
      </c>
    </row>
    <row r="74" spans="1:15" ht="21" customHeight="1">
      <c r="D74" s="31"/>
      <c r="G74" s="71"/>
      <c r="H74" s="72"/>
    </row>
    <row r="75" spans="1:15" ht="21" customHeight="1">
      <c r="A75" s="7" t="s">
        <v>22</v>
      </c>
      <c r="D75" s="31"/>
      <c r="G75" s="73"/>
      <c r="H75" s="34"/>
    </row>
    <row r="76" spans="1:15" ht="21" customHeight="1">
      <c r="A76" s="10" t="s">
        <v>109</v>
      </c>
      <c r="B76" s="14"/>
      <c r="C76" s="14"/>
      <c r="D76" s="14"/>
      <c r="E76" s="14"/>
      <c r="F76" s="14"/>
      <c r="G76" s="62"/>
      <c r="H76" s="36"/>
      <c r="I76" s="97"/>
      <c r="K76" s="35"/>
    </row>
    <row r="77" spans="1:15" ht="21" customHeight="1">
      <c r="A77" s="15" t="s">
        <v>37</v>
      </c>
      <c r="B77" s="37"/>
      <c r="C77" s="37"/>
      <c r="D77" s="37"/>
      <c r="E77" s="37"/>
      <c r="F77" s="37"/>
      <c r="G77" s="62"/>
      <c r="H77" s="37"/>
      <c r="I77" s="97"/>
      <c r="K77" s="35"/>
    </row>
    <row r="78" spans="1:15" ht="21" customHeight="1">
      <c r="A78" s="15" t="s">
        <v>193</v>
      </c>
      <c r="B78" s="37"/>
      <c r="C78" s="37"/>
      <c r="D78" s="37"/>
      <c r="E78" s="37"/>
      <c r="F78" s="37"/>
      <c r="G78" s="62"/>
      <c r="H78" s="37"/>
      <c r="I78" s="97"/>
      <c r="K78" s="35"/>
    </row>
    <row r="79" spans="1:15" ht="21" customHeight="1">
      <c r="B79" s="38"/>
      <c r="C79" s="38"/>
      <c r="D79" s="38"/>
      <c r="E79" s="38"/>
      <c r="F79" s="38"/>
      <c r="H79" s="38"/>
      <c r="I79" s="98"/>
      <c r="K79" s="39"/>
      <c r="O79" s="39" t="s">
        <v>53</v>
      </c>
    </row>
    <row r="80" spans="1:15" ht="21" customHeight="1">
      <c r="B80" s="38"/>
      <c r="C80" s="38"/>
      <c r="D80" s="38"/>
      <c r="E80" s="38"/>
      <c r="F80" s="38"/>
      <c r="H80" s="38"/>
      <c r="I80" s="182" t="s">
        <v>99</v>
      </c>
      <c r="J80" s="182"/>
      <c r="K80" s="182"/>
      <c r="M80" s="181" t="s">
        <v>100</v>
      </c>
      <c r="N80" s="181"/>
      <c r="O80" s="181"/>
    </row>
    <row r="81" spans="1:15" ht="21" customHeight="1">
      <c r="B81" s="38"/>
      <c r="C81" s="38"/>
      <c r="D81" s="38"/>
      <c r="E81" s="38"/>
      <c r="F81" s="38"/>
      <c r="G81" s="63" t="s">
        <v>13</v>
      </c>
      <c r="H81" s="64"/>
      <c r="I81" s="99" t="s">
        <v>194</v>
      </c>
      <c r="K81" s="42" t="s">
        <v>169</v>
      </c>
      <c r="M81" s="99" t="s">
        <v>194</v>
      </c>
      <c r="N81" s="43"/>
      <c r="O81" s="42" t="s">
        <v>169</v>
      </c>
    </row>
    <row r="82" spans="1:15" ht="21" customHeight="1">
      <c r="B82" s="38"/>
      <c r="C82" s="38"/>
      <c r="D82" s="38"/>
      <c r="E82" s="38"/>
      <c r="F82" s="38"/>
      <c r="G82" s="44"/>
      <c r="H82" s="64"/>
      <c r="I82" s="100" t="s">
        <v>84</v>
      </c>
      <c r="K82" s="44" t="s">
        <v>85</v>
      </c>
      <c r="M82" s="100" t="s">
        <v>84</v>
      </c>
      <c r="N82" s="44"/>
      <c r="O82" s="44" t="s">
        <v>85</v>
      </c>
    </row>
    <row r="83" spans="1:15" ht="21" customHeight="1">
      <c r="B83" s="38"/>
      <c r="C83" s="38"/>
      <c r="D83" s="38"/>
      <c r="E83" s="38"/>
      <c r="F83" s="38"/>
      <c r="G83" s="44"/>
      <c r="H83" s="64"/>
      <c r="I83" s="100" t="s">
        <v>86</v>
      </c>
      <c r="K83" s="44"/>
      <c r="M83" s="100" t="s">
        <v>86</v>
      </c>
      <c r="N83" s="44"/>
      <c r="O83" s="44"/>
    </row>
    <row r="84" spans="1:15" ht="21" customHeight="1">
      <c r="A84" s="65" t="s">
        <v>41</v>
      </c>
      <c r="D84" s="17"/>
      <c r="E84" s="17"/>
      <c r="F84" s="17"/>
      <c r="H84" s="17"/>
      <c r="I84" s="101"/>
      <c r="K84" s="74"/>
    </row>
    <row r="85" spans="1:15" ht="21" customHeight="1">
      <c r="A85" s="23" t="s">
        <v>18</v>
      </c>
      <c r="E85" s="70"/>
      <c r="F85" s="70"/>
      <c r="H85" s="46"/>
      <c r="I85" s="5"/>
      <c r="K85" s="59"/>
    </row>
    <row r="86" spans="1:15" ht="21" customHeight="1">
      <c r="A86" s="7" t="s">
        <v>14</v>
      </c>
      <c r="E86" s="70"/>
      <c r="F86" s="70"/>
      <c r="G86" s="45" t="s">
        <v>80</v>
      </c>
      <c r="H86" s="46"/>
      <c r="I86" s="79"/>
      <c r="K86" s="76"/>
    </row>
    <row r="87" spans="1:15" ht="21" customHeight="1">
      <c r="B87" s="7" t="s">
        <v>93</v>
      </c>
      <c r="E87" s="70"/>
      <c r="F87" s="70"/>
      <c r="H87" s="46"/>
      <c r="I87" s="79"/>
      <c r="K87" s="76"/>
    </row>
    <row r="88" spans="1:15" ht="21" customHeight="1">
      <c r="C88" s="7" t="s">
        <v>205</v>
      </c>
      <c r="E88" s="70"/>
      <c r="F88" s="70"/>
      <c r="H88" s="46"/>
      <c r="I88" s="79"/>
      <c r="K88" s="76"/>
    </row>
    <row r="89" spans="1:15" ht="21" customHeight="1">
      <c r="C89" s="7" t="s">
        <v>209</v>
      </c>
      <c r="E89" s="70"/>
      <c r="F89" s="70"/>
      <c r="H89" s="46"/>
      <c r="I89" s="79"/>
      <c r="K89" s="76"/>
    </row>
    <row r="90" spans="1:15" ht="21" customHeight="1" thickBot="1">
      <c r="C90" s="7" t="s">
        <v>192</v>
      </c>
      <c r="E90" s="70"/>
      <c r="F90" s="70"/>
      <c r="H90" s="46"/>
      <c r="I90" s="77">
        <v>601733</v>
      </c>
      <c r="K90" s="77">
        <v>558357.23</v>
      </c>
      <c r="M90" s="77">
        <v>601733</v>
      </c>
      <c r="O90" s="77">
        <v>558357.23</v>
      </c>
    </row>
    <row r="91" spans="1:15" ht="21" customHeight="1" thickTop="1">
      <c r="B91" s="7" t="s">
        <v>96</v>
      </c>
      <c r="E91" s="70"/>
      <c r="F91" s="70"/>
      <c r="H91" s="46"/>
      <c r="I91" s="78"/>
      <c r="K91" s="78"/>
    </row>
    <row r="92" spans="1:15" ht="21" customHeight="1">
      <c r="C92" s="7" t="s">
        <v>206</v>
      </c>
      <c r="E92" s="70"/>
      <c r="F92" s="70"/>
      <c r="H92" s="46"/>
      <c r="I92" s="78"/>
      <c r="K92" s="78"/>
    </row>
    <row r="93" spans="1:15" ht="21" customHeight="1">
      <c r="C93" s="7" t="s">
        <v>191</v>
      </c>
      <c r="E93" s="70"/>
      <c r="F93" s="70"/>
      <c r="H93" s="46"/>
      <c r="I93" s="78"/>
      <c r="K93" s="78"/>
    </row>
    <row r="94" spans="1:15" ht="21" customHeight="1">
      <c r="C94" s="7" t="s">
        <v>192</v>
      </c>
      <c r="E94" s="70"/>
      <c r="F94" s="70"/>
      <c r="H94" s="46"/>
      <c r="I94" s="5">
        <f>'SE-Conso'!C27</f>
        <v>442931</v>
      </c>
      <c r="K94" s="79">
        <f>'SE-Conso'!C18</f>
        <v>221449</v>
      </c>
      <c r="M94" s="5">
        <f>'SE-Separate'!C26</f>
        <v>442931</v>
      </c>
      <c r="O94" s="3">
        <f>'SE-Separate'!C17</f>
        <v>221449</v>
      </c>
    </row>
    <row r="95" spans="1:15" ht="21" customHeight="1">
      <c r="A95" s="7" t="s">
        <v>60</v>
      </c>
      <c r="E95" s="70"/>
      <c r="F95" s="70"/>
      <c r="G95" s="45" t="s">
        <v>80</v>
      </c>
      <c r="H95" s="46"/>
      <c r="I95" s="5">
        <f>'SE-Conso'!E27</f>
        <v>519409</v>
      </c>
      <c r="K95" s="5">
        <f>'SE-Conso'!E18</f>
        <v>82318</v>
      </c>
      <c r="M95" s="5">
        <f>'SE-Separate'!E26</f>
        <v>519409</v>
      </c>
      <c r="O95" s="3">
        <f>'SE-Separate'!E17</f>
        <v>82318</v>
      </c>
    </row>
    <row r="96" spans="1:15" ht="21" customHeight="1">
      <c r="A96" s="7" t="s">
        <v>92</v>
      </c>
      <c r="E96" s="70"/>
      <c r="F96" s="70"/>
      <c r="G96" s="45" t="s">
        <v>94</v>
      </c>
      <c r="H96" s="46"/>
      <c r="I96" s="5">
        <f>'SE-Conso'!G27</f>
        <v>0</v>
      </c>
      <c r="K96" s="79">
        <f>'SE-Conso'!G18</f>
        <v>392750</v>
      </c>
      <c r="M96" s="5">
        <f>'SE-Separate'!G26</f>
        <v>0</v>
      </c>
      <c r="O96" s="3">
        <f>'SE-Separate'!G17</f>
        <v>392750</v>
      </c>
    </row>
    <row r="97" spans="1:15" ht="21" customHeight="1">
      <c r="A97" s="7" t="s">
        <v>21</v>
      </c>
      <c r="E97" s="70"/>
      <c r="F97" s="70"/>
      <c r="H97" s="46"/>
      <c r="I97" s="5"/>
      <c r="K97" s="5"/>
      <c r="M97" s="5"/>
    </row>
    <row r="98" spans="1:15" ht="21" customHeight="1">
      <c r="B98" s="7" t="s">
        <v>82</v>
      </c>
      <c r="E98" s="70"/>
      <c r="F98" s="70"/>
      <c r="H98" s="46"/>
      <c r="I98" s="5">
        <f>'SE-Conso'!I27</f>
        <v>30000</v>
      </c>
      <c r="K98" s="5">
        <f>'SE-Conso'!I18</f>
        <v>30000</v>
      </c>
      <c r="M98" s="5">
        <f>'SE-Separate'!I26</f>
        <v>30000</v>
      </c>
      <c r="O98" s="3">
        <f>'SE-Separate'!I17</f>
        <v>30000</v>
      </c>
    </row>
    <row r="99" spans="1:15" ht="21" customHeight="1">
      <c r="B99" s="7" t="s">
        <v>83</v>
      </c>
      <c r="E99" s="70"/>
      <c r="F99" s="70"/>
      <c r="H99" s="46"/>
      <c r="I99" s="5">
        <f>'SE-Conso'!K27</f>
        <v>168261</v>
      </c>
      <c r="K99" s="119">
        <f>'SE-Conso'!K18</f>
        <v>213080</v>
      </c>
      <c r="M99" s="5">
        <f>'SE-Separate'!K26</f>
        <v>147373</v>
      </c>
      <c r="O99" s="119">
        <f>'SE-Separate'!K17</f>
        <v>185875</v>
      </c>
    </row>
    <row r="100" spans="1:15" ht="21" customHeight="1">
      <c r="A100" s="80" t="s">
        <v>19</v>
      </c>
      <c r="B100" s="23"/>
      <c r="E100" s="70"/>
      <c r="F100" s="70"/>
      <c r="H100" s="46"/>
      <c r="I100" s="117">
        <f>SUM(I94:I99)</f>
        <v>1160601</v>
      </c>
      <c r="K100" s="117">
        <f>SUM(K94:K99)</f>
        <v>939597</v>
      </c>
      <c r="M100" s="117">
        <f>SUM(M94:M99)</f>
        <v>1139713</v>
      </c>
      <c r="O100" s="117">
        <f>SUM(O94:O99)</f>
        <v>912392</v>
      </c>
    </row>
    <row r="101" spans="1:15" ht="21" customHeight="1" thickBot="1">
      <c r="A101" s="80" t="s">
        <v>20</v>
      </c>
      <c r="B101" s="23"/>
      <c r="E101" s="70"/>
      <c r="F101" s="70"/>
      <c r="H101" s="46"/>
      <c r="I101" s="103">
        <f>SUM(I73,I100)</f>
        <v>2043482</v>
      </c>
      <c r="K101" s="103">
        <f>SUM(K73,K100)</f>
        <v>2157121</v>
      </c>
      <c r="M101" s="103">
        <f>SUM(M73,M100)</f>
        <v>2010006</v>
      </c>
      <c r="O101" s="103">
        <f>SUM(O73,O100)</f>
        <v>2129267</v>
      </c>
    </row>
    <row r="102" spans="1:15" ht="21" customHeight="1" thickTop="1">
      <c r="A102" s="48"/>
      <c r="E102" s="70"/>
      <c r="F102" s="70"/>
      <c r="H102" s="46"/>
      <c r="I102" s="3">
        <f>SUM(I101-I42)</f>
        <v>0</v>
      </c>
      <c r="K102" s="3">
        <f>SUM(K101-K42)</f>
        <v>0</v>
      </c>
      <c r="M102" s="3">
        <f>SUM(M101-M42)</f>
        <v>0</v>
      </c>
      <c r="O102" s="3">
        <f>SUM(O101-O42)</f>
        <v>0</v>
      </c>
    </row>
    <row r="103" spans="1:15" ht="21" customHeight="1">
      <c r="A103" s="7" t="s">
        <v>22</v>
      </c>
      <c r="D103" s="31"/>
      <c r="G103" s="72"/>
      <c r="H103" s="34"/>
      <c r="K103" s="7"/>
    </row>
    <row r="104" spans="1:15" ht="21" customHeight="1">
      <c r="D104" s="31"/>
      <c r="G104" s="72"/>
      <c r="H104" s="34"/>
    </row>
    <row r="105" spans="1:15" ht="21" customHeight="1">
      <c r="A105" s="81"/>
      <c r="B105" s="81"/>
      <c r="C105" s="81"/>
      <c r="D105" s="81"/>
      <c r="E105" s="81"/>
      <c r="F105" s="81"/>
      <c r="G105" s="72"/>
      <c r="H105" s="34"/>
    </row>
    <row r="106" spans="1:15" ht="21" customHeight="1">
      <c r="A106" s="24"/>
      <c r="B106" s="24"/>
      <c r="C106" s="24"/>
      <c r="D106" s="24"/>
      <c r="E106" s="24"/>
      <c r="F106" s="24"/>
      <c r="G106" s="72"/>
      <c r="H106" s="34"/>
    </row>
    <row r="107" spans="1:15" ht="21" customHeight="1">
      <c r="A107" s="24"/>
      <c r="B107" s="24"/>
      <c r="C107" s="24"/>
      <c r="D107" s="24"/>
      <c r="E107" s="24"/>
      <c r="F107" s="24"/>
      <c r="G107" s="49" t="s">
        <v>87</v>
      </c>
      <c r="H107" s="34"/>
    </row>
    <row r="108" spans="1:15" ht="21" customHeight="1">
      <c r="A108" s="81"/>
      <c r="B108" s="81"/>
      <c r="C108" s="81"/>
      <c r="D108" s="81"/>
      <c r="E108" s="81"/>
      <c r="F108" s="81"/>
      <c r="G108" s="72"/>
      <c r="H108" s="34"/>
    </row>
    <row r="109" spans="1:15" ht="21" customHeight="1">
      <c r="E109" s="70"/>
      <c r="F109" s="70"/>
      <c r="H109" s="46"/>
    </row>
    <row r="110" spans="1:15" ht="21" customHeight="1">
      <c r="E110" s="70"/>
      <c r="F110" s="70"/>
      <c r="H110" s="46"/>
    </row>
    <row r="111" spans="1:15" ht="21" customHeight="1">
      <c r="E111" s="70"/>
      <c r="F111" s="70"/>
      <c r="H111" s="46"/>
    </row>
    <row r="112" spans="1:15" ht="21" customHeight="1">
      <c r="E112" s="70"/>
      <c r="F112" s="70"/>
      <c r="H112" s="46"/>
    </row>
    <row r="113" spans="5:8" ht="21" customHeight="1">
      <c r="E113" s="70"/>
      <c r="F113" s="70"/>
      <c r="H113" s="46"/>
    </row>
    <row r="114" spans="5:8" ht="21" customHeight="1">
      <c r="E114" s="70"/>
      <c r="F114" s="70"/>
      <c r="H114" s="46"/>
    </row>
    <row r="115" spans="5:8" ht="21" customHeight="1">
      <c r="E115" s="70"/>
      <c r="F115" s="70"/>
      <c r="H115" s="46"/>
    </row>
    <row r="116" spans="5:8" ht="21" customHeight="1">
      <c r="E116" s="70"/>
      <c r="F116" s="70"/>
      <c r="H116" s="46"/>
    </row>
    <row r="117" spans="5:8" ht="21" customHeight="1">
      <c r="E117" s="70"/>
      <c r="F117" s="70"/>
      <c r="H117" s="46"/>
    </row>
    <row r="118" spans="5:8" ht="21" customHeight="1">
      <c r="E118" s="70"/>
      <c r="F118" s="70"/>
      <c r="H118" s="46"/>
    </row>
    <row r="119" spans="5:8" ht="21" customHeight="1">
      <c r="E119" s="70"/>
      <c r="F119" s="70"/>
      <c r="H119" s="46"/>
    </row>
    <row r="120" spans="5:8" ht="21" customHeight="1">
      <c r="E120" s="70"/>
      <c r="F120" s="70"/>
      <c r="H120" s="46"/>
    </row>
    <row r="121" spans="5:8" ht="21" customHeight="1">
      <c r="E121" s="70"/>
      <c r="F121" s="70"/>
      <c r="H121" s="46"/>
    </row>
    <row r="122" spans="5:8" ht="21" customHeight="1">
      <c r="E122" s="70"/>
      <c r="F122" s="70"/>
      <c r="H122" s="46"/>
    </row>
    <row r="123" spans="5:8" ht="21" customHeight="1">
      <c r="E123" s="70"/>
      <c r="F123" s="70"/>
      <c r="H123" s="46"/>
    </row>
    <row r="124" spans="5:8" ht="21" customHeight="1">
      <c r="E124" s="70"/>
      <c r="F124" s="70"/>
      <c r="H124" s="46"/>
    </row>
    <row r="125" spans="5:8" ht="21" customHeight="1">
      <c r="E125" s="70"/>
      <c r="F125" s="70"/>
      <c r="H125" s="46"/>
    </row>
    <row r="126" spans="5:8" ht="21" customHeight="1">
      <c r="E126" s="70"/>
      <c r="F126" s="70"/>
      <c r="H126" s="46"/>
    </row>
    <row r="127" spans="5:8" ht="21" customHeight="1">
      <c r="E127" s="70"/>
      <c r="F127" s="70"/>
      <c r="H127" s="46"/>
    </row>
    <row r="128" spans="5:8" ht="21" customHeight="1">
      <c r="E128" s="70"/>
      <c r="F128" s="70"/>
      <c r="H128" s="46"/>
    </row>
    <row r="129" spans="5:8" ht="21" customHeight="1">
      <c r="E129" s="70"/>
      <c r="F129" s="70"/>
      <c r="H129" s="46"/>
    </row>
  </sheetData>
  <mergeCells count="6">
    <mergeCell ref="M5:O5"/>
    <mergeCell ref="M49:O49"/>
    <mergeCell ref="M80:O80"/>
    <mergeCell ref="I5:K5"/>
    <mergeCell ref="I49:K49"/>
    <mergeCell ref="I80:K80"/>
  </mergeCells>
  <phoneticPr fontId="2" type="noConversion"/>
  <printOptions horizontalCentered="1"/>
  <pageMargins left="0.78740157480314965" right="0.39370078740157483" top="0.78740157480314965" bottom="0.19685039370078741" header="0.19685039370078741" footer="0.19685039370078741"/>
  <pageSetup paperSize="9" scale="80" firstPageNumber="2" fitToHeight="0" orientation="portrait" useFirstPageNumber="1" r:id="rId1"/>
  <headerFooter alignWithMargins="0"/>
  <rowBreaks count="2" manualBreakCount="2">
    <brk id="44" max="16383" man="1"/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view="pageBreakPreview" zoomScale="85" zoomScaleNormal="100" zoomScaleSheetLayoutView="85" workbookViewId="0">
      <selection activeCell="E14" sqref="E14"/>
    </sheetView>
  </sheetViews>
  <sheetFormatPr defaultRowHeight="21" customHeight="1"/>
  <cols>
    <col min="1" max="1" width="30.7109375" style="7" customWidth="1"/>
    <col min="2" max="2" width="24" style="7" customWidth="1"/>
    <col min="3" max="3" width="8.7109375" style="7" customWidth="1"/>
    <col min="4" max="4" width="1.140625" style="7" customWidth="1"/>
    <col min="5" max="5" width="13.7109375" style="7" customWidth="1"/>
    <col min="6" max="6" width="1.140625" style="7" customWidth="1"/>
    <col min="7" max="7" width="13.7109375" style="7" customWidth="1"/>
    <col min="8" max="8" width="1.140625" style="7" customWidth="1"/>
    <col min="9" max="9" width="13.7109375" style="7" customWidth="1"/>
    <col min="10" max="10" width="1.140625" style="7" customWidth="1"/>
    <col min="11" max="11" width="13.7109375" style="7" customWidth="1"/>
    <col min="12" max="16384" width="9.140625" style="7"/>
  </cols>
  <sheetData>
    <row r="1" spans="1:11" ht="21" customHeight="1">
      <c r="A1" s="24"/>
      <c r="B1" s="24"/>
      <c r="C1" s="33"/>
      <c r="D1" s="34"/>
      <c r="E1" s="1"/>
      <c r="G1" s="1"/>
      <c r="K1" s="1" t="s">
        <v>54</v>
      </c>
    </row>
    <row r="2" spans="1:11" ht="21" customHeight="1">
      <c r="A2" s="10" t="s">
        <v>109</v>
      </c>
      <c r="B2" s="31"/>
      <c r="C2" s="74"/>
      <c r="D2" s="53"/>
      <c r="E2" s="74"/>
      <c r="G2" s="74"/>
    </row>
    <row r="3" spans="1:11" ht="21" customHeight="1">
      <c r="A3" s="92" t="s">
        <v>131</v>
      </c>
      <c r="B3" s="17"/>
      <c r="C3" s="74"/>
      <c r="D3" s="17"/>
      <c r="E3" s="74"/>
      <c r="G3" s="74"/>
    </row>
    <row r="4" spans="1:11" ht="21" customHeight="1">
      <c r="A4" s="2" t="s">
        <v>195</v>
      </c>
      <c r="B4" s="38"/>
      <c r="C4" s="74"/>
      <c r="D4" s="17"/>
      <c r="E4" s="74"/>
      <c r="G4" s="74"/>
    </row>
    <row r="5" spans="1:11" ht="21" customHeight="1">
      <c r="B5" s="38"/>
      <c r="C5" s="39"/>
      <c r="D5" s="38"/>
      <c r="E5" s="40"/>
      <c r="G5" s="40"/>
      <c r="K5" s="40" t="s">
        <v>77</v>
      </c>
    </row>
    <row r="6" spans="1:11" ht="21" customHeight="1">
      <c r="B6" s="38"/>
      <c r="C6" s="39"/>
      <c r="D6" s="38"/>
      <c r="E6" s="183" t="s">
        <v>99</v>
      </c>
      <c r="F6" s="183"/>
      <c r="G6" s="183"/>
      <c r="I6" s="181" t="s">
        <v>100</v>
      </c>
      <c r="J6" s="181"/>
      <c r="K6" s="181"/>
    </row>
    <row r="7" spans="1:11" ht="21" customHeight="1">
      <c r="B7" s="38"/>
      <c r="C7" s="41" t="s">
        <v>13</v>
      </c>
      <c r="D7" s="38"/>
      <c r="E7" s="42">
        <v>2565</v>
      </c>
      <c r="G7" s="42">
        <v>2564</v>
      </c>
      <c r="I7" s="42">
        <v>2565</v>
      </c>
      <c r="J7" s="43"/>
      <c r="K7" s="42">
        <v>2564</v>
      </c>
    </row>
    <row r="8" spans="1:11" ht="21" customHeight="1">
      <c r="A8" s="23" t="s">
        <v>52</v>
      </c>
      <c r="C8" s="43"/>
      <c r="D8" s="43"/>
      <c r="E8" s="44"/>
      <c r="G8" s="44"/>
      <c r="I8" s="44"/>
      <c r="J8" s="43"/>
      <c r="K8" s="44"/>
    </row>
    <row r="9" spans="1:11" ht="21" customHeight="1">
      <c r="A9" s="23" t="s">
        <v>16</v>
      </c>
      <c r="C9" s="45"/>
      <c r="D9" s="46"/>
      <c r="E9" s="33"/>
      <c r="G9" s="33"/>
      <c r="I9" s="33"/>
      <c r="J9" s="46"/>
      <c r="K9" s="33"/>
    </row>
    <row r="10" spans="1:11" ht="21" customHeight="1">
      <c r="A10" s="7" t="s">
        <v>25</v>
      </c>
      <c r="C10" s="45" t="s">
        <v>187</v>
      </c>
      <c r="D10" s="145"/>
      <c r="E10" s="130">
        <v>28727</v>
      </c>
      <c r="F10" s="127"/>
      <c r="G10" s="170">
        <v>53998</v>
      </c>
      <c r="H10" s="171"/>
      <c r="I10" s="170">
        <v>27560</v>
      </c>
      <c r="J10" s="171"/>
      <c r="K10" s="170">
        <v>53910</v>
      </c>
    </row>
    <row r="11" spans="1:11" ht="21" customHeight="1">
      <c r="A11" s="7" t="s">
        <v>27</v>
      </c>
      <c r="C11" s="45" t="s">
        <v>138</v>
      </c>
      <c r="D11" s="145"/>
      <c r="E11" s="130">
        <v>11769</v>
      </c>
      <c r="F11" s="127"/>
      <c r="G11" s="170">
        <v>19855</v>
      </c>
      <c r="H11" s="171"/>
      <c r="I11" s="170">
        <v>4996</v>
      </c>
      <c r="J11" s="171"/>
      <c r="K11" s="134">
        <v>10034</v>
      </c>
    </row>
    <row r="12" spans="1:11" ht="21" customHeight="1">
      <c r="A12" s="48" t="s">
        <v>26</v>
      </c>
      <c r="C12" s="45"/>
      <c r="D12" s="145"/>
      <c r="E12" s="130">
        <v>1329</v>
      </c>
      <c r="F12" s="127"/>
      <c r="G12" s="170">
        <v>7380</v>
      </c>
      <c r="H12" s="171"/>
      <c r="I12" s="170">
        <v>10840</v>
      </c>
      <c r="J12" s="171"/>
      <c r="K12" s="133">
        <v>37179</v>
      </c>
    </row>
    <row r="13" spans="1:11" ht="21" customHeight="1">
      <c r="A13" s="23" t="s">
        <v>7</v>
      </c>
      <c r="C13" s="45"/>
      <c r="D13" s="145"/>
      <c r="E13" s="136">
        <f>SUM(E10:E12)</f>
        <v>41825</v>
      </c>
      <c r="F13" s="127"/>
      <c r="G13" s="136">
        <f>SUM(G10:G12)</f>
        <v>81233</v>
      </c>
      <c r="H13" s="171"/>
      <c r="I13" s="144">
        <f>SUM(I10:I12)</f>
        <v>43396</v>
      </c>
      <c r="J13" s="171"/>
      <c r="K13" s="136">
        <f>SUM(K10:K12)</f>
        <v>101123</v>
      </c>
    </row>
    <row r="14" spans="1:11" ht="21" customHeight="1">
      <c r="A14" s="23" t="s">
        <v>15</v>
      </c>
      <c r="C14" s="45"/>
      <c r="D14" s="145"/>
      <c r="E14" s="133"/>
      <c r="F14" s="127"/>
      <c r="G14" s="133"/>
      <c r="H14" s="171"/>
      <c r="I14" s="135"/>
      <c r="J14" s="171"/>
      <c r="K14" s="133"/>
    </row>
    <row r="15" spans="1:11" ht="21" customHeight="1">
      <c r="A15" s="7" t="s">
        <v>119</v>
      </c>
      <c r="C15" s="45"/>
      <c r="D15" s="145"/>
      <c r="E15" s="133">
        <v>6714</v>
      </c>
      <c r="F15" s="127"/>
      <c r="G15" s="133">
        <v>9318</v>
      </c>
      <c r="H15" s="171"/>
      <c r="I15" s="133">
        <v>3045</v>
      </c>
      <c r="J15" s="171"/>
      <c r="K15" s="133">
        <v>5014</v>
      </c>
    </row>
    <row r="16" spans="1:11" ht="21" customHeight="1">
      <c r="A16" s="49" t="s">
        <v>32</v>
      </c>
      <c r="C16" s="45"/>
      <c r="D16" s="145"/>
      <c r="E16" s="133">
        <v>19449</v>
      </c>
      <c r="F16" s="127"/>
      <c r="G16" s="133">
        <v>20355</v>
      </c>
      <c r="H16" s="171"/>
      <c r="I16" s="133">
        <v>18149</v>
      </c>
      <c r="J16" s="171"/>
      <c r="K16" s="133">
        <v>19633</v>
      </c>
    </row>
    <row r="17" spans="1:11" ht="21" customHeight="1">
      <c r="A17" s="49" t="s">
        <v>139</v>
      </c>
      <c r="C17" s="45"/>
      <c r="D17" s="145"/>
      <c r="E17" s="133">
        <v>31951</v>
      </c>
      <c r="F17" s="127"/>
      <c r="G17" s="133">
        <v>27159</v>
      </c>
      <c r="H17" s="171"/>
      <c r="I17" s="133">
        <v>29942</v>
      </c>
      <c r="J17" s="171"/>
      <c r="K17" s="133">
        <v>26294</v>
      </c>
    </row>
    <row r="18" spans="1:11" ht="21" customHeight="1">
      <c r="A18" s="23" t="s">
        <v>9</v>
      </c>
      <c r="C18" s="45"/>
      <c r="D18" s="145"/>
      <c r="E18" s="136">
        <f>SUM(E15:E17)</f>
        <v>58114</v>
      </c>
      <c r="F18" s="127"/>
      <c r="G18" s="136">
        <f>SUM(G15:G17)</f>
        <v>56832</v>
      </c>
      <c r="H18" s="171"/>
      <c r="I18" s="144">
        <f>SUM(I15:I17)</f>
        <v>51136</v>
      </c>
      <c r="J18" s="171"/>
      <c r="K18" s="136">
        <f>SUM(K15:K17)</f>
        <v>50941</v>
      </c>
    </row>
    <row r="19" spans="1:11" ht="21" customHeight="1">
      <c r="A19" s="50" t="s">
        <v>175</v>
      </c>
      <c r="B19" s="23"/>
      <c r="C19" s="45"/>
      <c r="D19" s="145"/>
      <c r="E19" s="133">
        <f>E13-E18</f>
        <v>-16289</v>
      </c>
      <c r="F19" s="127"/>
      <c r="G19" s="133">
        <f>G13-G18</f>
        <v>24401</v>
      </c>
      <c r="H19" s="171"/>
      <c r="I19" s="160">
        <f>I13-I18</f>
        <v>-7740</v>
      </c>
      <c r="J19" s="171"/>
      <c r="K19" s="133">
        <f>K13-K18</f>
        <v>50182</v>
      </c>
    </row>
    <row r="20" spans="1:11" ht="21" customHeight="1">
      <c r="A20" s="7" t="s">
        <v>140</v>
      </c>
      <c r="C20" s="51"/>
      <c r="D20" s="145"/>
      <c r="E20" s="129">
        <v>-12229</v>
      </c>
      <c r="F20" s="127"/>
      <c r="G20" s="129">
        <v>-22680</v>
      </c>
      <c r="H20" s="171"/>
      <c r="I20" s="129">
        <v>-12219</v>
      </c>
      <c r="J20" s="171"/>
      <c r="K20" s="129">
        <v>-22815</v>
      </c>
    </row>
    <row r="21" spans="1:11" ht="21" customHeight="1">
      <c r="A21" s="50" t="s">
        <v>176</v>
      </c>
      <c r="C21" s="45"/>
      <c r="D21" s="145"/>
      <c r="E21" s="134">
        <f>SUM(E19:E20)</f>
        <v>-28518</v>
      </c>
      <c r="F21" s="127"/>
      <c r="G21" s="134">
        <f>SUM(G19:G20)</f>
        <v>1721</v>
      </c>
      <c r="H21" s="171"/>
      <c r="I21" s="134">
        <f>SUM(I19:I20)</f>
        <v>-19959</v>
      </c>
      <c r="J21" s="171"/>
      <c r="K21" s="134">
        <f>SUM(K19:K20)</f>
        <v>27367</v>
      </c>
    </row>
    <row r="22" spans="1:11" ht="21" customHeight="1">
      <c r="A22" s="7" t="s">
        <v>164</v>
      </c>
      <c r="C22" s="45" t="s">
        <v>174</v>
      </c>
      <c r="D22" s="145"/>
      <c r="E22" s="137">
        <v>4685</v>
      </c>
      <c r="F22" s="127"/>
      <c r="G22" s="137">
        <v>-788</v>
      </c>
      <c r="H22" s="171"/>
      <c r="I22" s="137">
        <v>3682</v>
      </c>
      <c r="J22" s="171"/>
      <c r="K22" s="137">
        <v>574</v>
      </c>
    </row>
    <row r="23" spans="1:11" ht="21" customHeight="1">
      <c r="A23" s="23" t="s">
        <v>177</v>
      </c>
      <c r="C23" s="45"/>
      <c r="D23" s="145"/>
      <c r="E23" s="94">
        <f>SUM(E21:E22)</f>
        <v>-23833</v>
      </c>
      <c r="F23" s="127"/>
      <c r="G23" s="136">
        <f>SUM(G21:G22)</f>
        <v>933</v>
      </c>
      <c r="H23" s="171"/>
      <c r="I23" s="144">
        <f>SUM(I21:I22)</f>
        <v>-16277</v>
      </c>
      <c r="J23" s="171"/>
      <c r="K23" s="136">
        <f>SUM(K21:K22)</f>
        <v>27941</v>
      </c>
    </row>
    <row r="24" spans="1:11" ht="21" customHeight="1">
      <c r="A24" s="23"/>
      <c r="C24" s="45"/>
      <c r="D24" s="46"/>
      <c r="E24" s="93"/>
      <c r="F24" s="86"/>
      <c r="G24" s="4"/>
      <c r="H24" s="86"/>
      <c r="I24" s="93"/>
      <c r="J24" s="47"/>
      <c r="K24" s="4"/>
    </row>
    <row r="25" spans="1:11" ht="21" customHeight="1">
      <c r="A25" s="23" t="s">
        <v>74</v>
      </c>
      <c r="C25" s="45"/>
      <c r="D25" s="46"/>
      <c r="E25" s="96">
        <v>0</v>
      </c>
      <c r="F25" s="86"/>
      <c r="G25" s="52">
        <v>0</v>
      </c>
      <c r="H25" s="86"/>
      <c r="I25" s="96">
        <v>0</v>
      </c>
      <c r="J25" s="47"/>
      <c r="K25" s="52">
        <v>0</v>
      </c>
    </row>
    <row r="26" spans="1:11" ht="21" customHeight="1">
      <c r="A26" s="23"/>
      <c r="C26" s="45"/>
      <c r="D26" s="46"/>
      <c r="E26" s="93"/>
      <c r="F26" s="86"/>
      <c r="G26" s="4"/>
      <c r="H26" s="86"/>
      <c r="I26" s="93"/>
      <c r="J26" s="47"/>
      <c r="K26" s="4"/>
    </row>
    <row r="27" spans="1:11" ht="21" customHeight="1" thickBot="1">
      <c r="A27" s="23" t="s">
        <v>55</v>
      </c>
      <c r="C27" s="45"/>
      <c r="D27" s="46"/>
      <c r="E27" s="102">
        <f>SUM(E23:E25)</f>
        <v>-23833</v>
      </c>
      <c r="F27" s="86"/>
      <c r="G27" s="103">
        <f>SUM(G23:G25)</f>
        <v>933</v>
      </c>
      <c r="H27" s="86"/>
      <c r="I27" s="102">
        <f>SUM(I23:I25)</f>
        <v>-16277</v>
      </c>
      <c r="J27" s="47"/>
      <c r="K27" s="103">
        <f>SUM(K23:K25)</f>
        <v>27941</v>
      </c>
    </row>
    <row r="28" spans="1:11" ht="21" customHeight="1" thickTop="1">
      <c r="A28" s="23"/>
      <c r="C28" s="45"/>
      <c r="D28" s="46"/>
      <c r="E28" s="93"/>
      <c r="F28" s="86"/>
      <c r="G28" s="4"/>
      <c r="H28" s="86"/>
      <c r="I28" s="93"/>
      <c r="J28" s="47"/>
      <c r="K28" s="4"/>
    </row>
    <row r="29" spans="1:11" ht="21" customHeight="1">
      <c r="A29" s="23" t="s">
        <v>178</v>
      </c>
      <c r="B29" s="24"/>
      <c r="C29" s="131">
        <v>21</v>
      </c>
      <c r="D29" s="31"/>
      <c r="E29" s="127"/>
      <c r="F29" s="127"/>
      <c r="G29" s="147"/>
      <c r="H29" s="127"/>
      <c r="I29" s="127"/>
      <c r="J29" s="24"/>
      <c r="K29" s="24"/>
    </row>
    <row r="30" spans="1:11" ht="21" customHeight="1">
      <c r="A30" s="7" t="s">
        <v>179</v>
      </c>
      <c r="B30" s="24"/>
      <c r="C30" s="146"/>
      <c r="D30" s="31"/>
      <c r="E30" s="147"/>
      <c r="F30" s="147"/>
      <c r="G30" s="147"/>
      <c r="H30" s="147"/>
      <c r="I30" s="147"/>
    </row>
    <row r="31" spans="1:11" ht="21" customHeight="1" thickBot="1">
      <c r="A31" s="7" t="s">
        <v>180</v>
      </c>
      <c r="B31" s="24"/>
      <c r="C31" s="146"/>
      <c r="D31" s="31"/>
      <c r="E31" s="172">
        <v>-5.6000000000000001E-2</v>
      </c>
      <c r="F31" s="167"/>
      <c r="G31" s="172">
        <v>3.0000000000000001E-3</v>
      </c>
      <c r="H31" s="173"/>
      <c r="I31" s="172">
        <v>-3.7999999999999999E-2</v>
      </c>
      <c r="J31" s="173"/>
      <c r="K31" s="172">
        <v>8.6999999999999994E-2</v>
      </c>
    </row>
    <row r="32" spans="1:11" ht="21" customHeight="1" thickTop="1" thickBot="1">
      <c r="A32" s="7" t="s">
        <v>123</v>
      </c>
      <c r="B32" s="24"/>
      <c r="C32" s="146"/>
      <c r="D32" s="31"/>
      <c r="E32" s="168">
        <v>429329</v>
      </c>
      <c r="F32" s="127"/>
      <c r="G32" s="174">
        <v>319871</v>
      </c>
      <c r="H32" s="171"/>
      <c r="I32" s="174">
        <v>429329</v>
      </c>
      <c r="J32" s="171"/>
      <c r="K32" s="174">
        <v>319871</v>
      </c>
    </row>
    <row r="33" spans="1:11" ht="21" customHeight="1" thickTop="1">
      <c r="A33" s="7" t="s">
        <v>181</v>
      </c>
      <c r="B33" s="24"/>
      <c r="C33" s="146"/>
      <c r="D33" s="31"/>
      <c r="E33" s="147"/>
      <c r="F33" s="147"/>
      <c r="G33"/>
      <c r="H33"/>
      <c r="I33"/>
      <c r="J33"/>
      <c r="K33"/>
    </row>
    <row r="34" spans="1:11" ht="21" customHeight="1" thickBot="1">
      <c r="A34" s="7" t="s">
        <v>180</v>
      </c>
      <c r="B34" s="24"/>
      <c r="C34" s="146"/>
      <c r="D34" s="31"/>
      <c r="E34" s="172">
        <v>-5.5E-2</v>
      </c>
      <c r="F34" s="169"/>
      <c r="G34" s="172">
        <v>3.0000000000000001E-3</v>
      </c>
      <c r="H34" s="171"/>
      <c r="I34" s="172">
        <v>-3.7999999999999999E-2</v>
      </c>
      <c r="J34" s="171"/>
      <c r="K34" s="172">
        <v>8.6999999999999994E-2</v>
      </c>
    </row>
    <row r="35" spans="1:11" ht="21" customHeight="1" thickTop="1" thickBot="1">
      <c r="A35" s="7" t="s">
        <v>123</v>
      </c>
      <c r="B35" s="24"/>
      <c r="C35" s="146"/>
      <c r="D35" s="31"/>
      <c r="E35" s="168">
        <v>433102</v>
      </c>
      <c r="F35" s="127"/>
      <c r="G35" s="174">
        <v>321504</v>
      </c>
      <c r="H35" s="171"/>
      <c r="I35" s="174">
        <v>433102</v>
      </c>
      <c r="J35" s="171"/>
      <c r="K35" s="174">
        <v>321504</v>
      </c>
    </row>
    <row r="36" spans="1:11" ht="21" customHeight="1" thickTop="1">
      <c r="B36" s="24"/>
      <c r="C36" s="54"/>
      <c r="D36" s="53"/>
      <c r="E36" s="54"/>
      <c r="G36" s="54"/>
    </row>
    <row r="37" spans="1:11" ht="21" customHeight="1">
      <c r="A37" s="7" t="s">
        <v>22</v>
      </c>
      <c r="C37" s="33"/>
      <c r="D37" s="34"/>
      <c r="E37" s="33"/>
      <c r="G37" s="33"/>
    </row>
    <row r="38" spans="1:11" ht="21" customHeight="1">
      <c r="A38" s="24"/>
      <c r="B38" s="24"/>
      <c r="C38" s="33"/>
      <c r="D38" s="34"/>
      <c r="E38" s="1"/>
      <c r="G38" s="1"/>
      <c r="K38" s="1" t="s">
        <v>54</v>
      </c>
    </row>
    <row r="39" spans="1:11" ht="21" customHeight="1">
      <c r="A39" s="10" t="s">
        <v>109</v>
      </c>
      <c r="B39" s="31"/>
      <c r="C39" s="74"/>
      <c r="D39" s="53"/>
      <c r="E39" s="74"/>
      <c r="G39" s="74"/>
    </row>
    <row r="40" spans="1:11" ht="21" customHeight="1">
      <c r="A40" s="92" t="s">
        <v>131</v>
      </c>
      <c r="B40" s="17"/>
      <c r="C40" s="74"/>
      <c r="D40" s="17"/>
      <c r="E40" s="74"/>
      <c r="G40" s="74"/>
    </row>
    <row r="41" spans="1:11" ht="21" customHeight="1">
      <c r="A41" s="2" t="s">
        <v>198</v>
      </c>
      <c r="B41" s="38"/>
      <c r="C41" s="74"/>
      <c r="D41" s="17"/>
      <c r="E41" s="74"/>
      <c r="G41" s="74"/>
    </row>
    <row r="42" spans="1:11" ht="21" customHeight="1">
      <c r="B42" s="38"/>
      <c r="C42" s="39"/>
      <c r="D42" s="38"/>
      <c r="E42" s="40"/>
      <c r="G42" s="40"/>
      <c r="K42" s="40" t="s">
        <v>77</v>
      </c>
    </row>
    <row r="43" spans="1:11" ht="21" customHeight="1">
      <c r="B43" s="38"/>
      <c r="C43" s="39"/>
      <c r="D43" s="38"/>
      <c r="E43" s="183" t="s">
        <v>99</v>
      </c>
      <c r="F43" s="183"/>
      <c r="G43" s="183"/>
      <c r="I43" s="181" t="s">
        <v>100</v>
      </c>
      <c r="J43" s="181"/>
      <c r="K43" s="181"/>
    </row>
    <row r="44" spans="1:11" ht="21" customHeight="1">
      <c r="B44" s="38"/>
      <c r="C44" s="41" t="s">
        <v>13</v>
      </c>
      <c r="D44" s="38"/>
      <c r="E44" s="42">
        <v>2565</v>
      </c>
      <c r="G44" s="42">
        <v>2564</v>
      </c>
      <c r="I44" s="42">
        <v>2565</v>
      </c>
      <c r="J44" s="43"/>
      <c r="K44" s="42">
        <v>2564</v>
      </c>
    </row>
    <row r="45" spans="1:11" ht="21" customHeight="1">
      <c r="A45" s="23" t="s">
        <v>52</v>
      </c>
      <c r="C45" s="43"/>
      <c r="D45" s="43"/>
      <c r="E45" s="44"/>
      <c r="G45" s="44"/>
      <c r="I45" s="44"/>
      <c r="J45" s="43"/>
      <c r="K45" s="44"/>
    </row>
    <row r="46" spans="1:11" ht="21" customHeight="1">
      <c r="A46" s="23" t="s">
        <v>16</v>
      </c>
      <c r="C46" s="45"/>
      <c r="D46" s="46"/>
      <c r="E46" s="33"/>
      <c r="G46" s="33"/>
      <c r="I46" s="33"/>
      <c r="J46" s="46"/>
      <c r="K46" s="33"/>
    </row>
    <row r="47" spans="1:11" ht="21" customHeight="1">
      <c r="A47" s="7" t="s">
        <v>25</v>
      </c>
      <c r="C47" s="45" t="s">
        <v>187</v>
      </c>
      <c r="D47" s="145"/>
      <c r="E47" s="130">
        <v>58669</v>
      </c>
      <c r="F47" s="127"/>
      <c r="G47" s="170">
        <v>114933</v>
      </c>
      <c r="H47" s="171"/>
      <c r="I47" s="170">
        <v>56466</v>
      </c>
      <c r="J47" s="171"/>
      <c r="K47" s="170">
        <v>114845</v>
      </c>
    </row>
    <row r="48" spans="1:11" ht="21" customHeight="1">
      <c r="A48" s="7" t="s">
        <v>27</v>
      </c>
      <c r="C48" s="45" t="s">
        <v>138</v>
      </c>
      <c r="D48" s="145"/>
      <c r="E48" s="130">
        <v>22928</v>
      </c>
      <c r="F48" s="127"/>
      <c r="G48" s="170">
        <v>48048</v>
      </c>
      <c r="H48" s="171"/>
      <c r="I48" s="170">
        <v>8702</v>
      </c>
      <c r="J48" s="171"/>
      <c r="K48" s="134">
        <v>25394</v>
      </c>
    </row>
    <row r="49" spans="1:11" ht="21" customHeight="1">
      <c r="A49" s="48" t="s">
        <v>26</v>
      </c>
      <c r="C49" s="45"/>
      <c r="D49" s="145"/>
      <c r="E49" s="130">
        <v>5760</v>
      </c>
      <c r="F49" s="127"/>
      <c r="G49" s="170">
        <v>12207</v>
      </c>
      <c r="H49" s="171"/>
      <c r="I49" s="170">
        <v>14895</v>
      </c>
      <c r="J49" s="171"/>
      <c r="K49" s="133">
        <v>42001</v>
      </c>
    </row>
    <row r="50" spans="1:11" ht="21" customHeight="1">
      <c r="A50" s="23" t="s">
        <v>7</v>
      </c>
      <c r="C50" s="45"/>
      <c r="D50" s="145"/>
      <c r="E50" s="136">
        <f>SUM(E47:E49)</f>
        <v>87357</v>
      </c>
      <c r="F50" s="127"/>
      <c r="G50" s="136">
        <f>SUM(G47:G49)</f>
        <v>175188</v>
      </c>
      <c r="H50" s="171"/>
      <c r="I50" s="144">
        <f>SUM(I47:I49)</f>
        <v>80063</v>
      </c>
      <c r="J50" s="171"/>
      <c r="K50" s="136">
        <f>SUM(K47:K49)</f>
        <v>182240</v>
      </c>
    </row>
    <row r="51" spans="1:11" ht="21" customHeight="1">
      <c r="A51" s="23" t="s">
        <v>15</v>
      </c>
      <c r="C51" s="45"/>
      <c r="D51" s="145"/>
      <c r="E51" s="133"/>
      <c r="F51" s="127"/>
      <c r="G51" s="133"/>
      <c r="H51" s="171"/>
      <c r="I51" s="135"/>
      <c r="J51" s="171"/>
      <c r="K51" s="133"/>
    </row>
    <row r="52" spans="1:11" ht="21" customHeight="1">
      <c r="A52" s="7" t="s">
        <v>119</v>
      </c>
      <c r="C52" s="45"/>
      <c r="D52" s="145"/>
      <c r="E52" s="133">
        <v>13127</v>
      </c>
      <c r="F52" s="127"/>
      <c r="G52" s="133">
        <v>19996</v>
      </c>
      <c r="H52" s="171"/>
      <c r="I52" s="133">
        <v>6703</v>
      </c>
      <c r="J52" s="171"/>
      <c r="K52" s="133">
        <v>11035</v>
      </c>
    </row>
    <row r="53" spans="1:11" ht="21" customHeight="1">
      <c r="A53" s="49" t="s">
        <v>32</v>
      </c>
      <c r="C53" s="45"/>
      <c r="D53" s="145"/>
      <c r="E53" s="133">
        <v>36706</v>
      </c>
      <c r="F53" s="127"/>
      <c r="G53" s="133">
        <v>38901</v>
      </c>
      <c r="H53" s="171"/>
      <c r="I53" s="133">
        <v>34051</v>
      </c>
      <c r="J53" s="171"/>
      <c r="K53" s="133">
        <v>37532</v>
      </c>
    </row>
    <row r="54" spans="1:11" ht="21" customHeight="1">
      <c r="A54" s="49" t="s">
        <v>139</v>
      </c>
      <c r="C54" s="45" t="s">
        <v>135</v>
      </c>
      <c r="D54" s="145"/>
      <c r="E54" s="133">
        <v>63730</v>
      </c>
      <c r="F54" s="127"/>
      <c r="G54" s="133">
        <v>68605</v>
      </c>
      <c r="H54" s="171"/>
      <c r="I54" s="133">
        <v>60015</v>
      </c>
      <c r="J54" s="171"/>
      <c r="K54" s="133">
        <v>67740</v>
      </c>
    </row>
    <row r="55" spans="1:11" ht="21" customHeight="1">
      <c r="A55" s="23" t="s">
        <v>9</v>
      </c>
      <c r="C55" s="45"/>
      <c r="D55" s="145"/>
      <c r="E55" s="136">
        <f>SUM(E52:E54)</f>
        <v>113563</v>
      </c>
      <c r="F55" s="127"/>
      <c r="G55" s="136">
        <f>SUM(G52:G54)</f>
        <v>127502</v>
      </c>
      <c r="H55" s="171"/>
      <c r="I55" s="144">
        <f>SUM(I52:I54)</f>
        <v>100769</v>
      </c>
      <c r="J55" s="171"/>
      <c r="K55" s="136">
        <f>SUM(K52:K54)</f>
        <v>116307</v>
      </c>
    </row>
    <row r="56" spans="1:11" ht="21" customHeight="1">
      <c r="A56" s="50" t="s">
        <v>175</v>
      </c>
      <c r="B56" s="23"/>
      <c r="C56" s="45"/>
      <c r="D56" s="145"/>
      <c r="E56" s="133">
        <f>E50-E55</f>
        <v>-26206</v>
      </c>
      <c r="F56" s="127"/>
      <c r="G56" s="133">
        <f>G50-G55</f>
        <v>47686</v>
      </c>
      <c r="H56" s="171"/>
      <c r="I56" s="160">
        <f>I50-I55</f>
        <v>-20706</v>
      </c>
      <c r="J56" s="171"/>
      <c r="K56" s="133">
        <f>K50-K55</f>
        <v>65933</v>
      </c>
    </row>
    <row r="57" spans="1:11" ht="21" customHeight="1">
      <c r="A57" s="7" t="s">
        <v>140</v>
      </c>
      <c r="C57" s="51"/>
      <c r="D57" s="145"/>
      <c r="E57" s="129">
        <v>-24997</v>
      </c>
      <c r="F57" s="127"/>
      <c r="G57" s="129">
        <v>-43271</v>
      </c>
      <c r="H57" s="171"/>
      <c r="I57" s="129">
        <v>-25010</v>
      </c>
      <c r="J57" s="171"/>
      <c r="K57" s="129">
        <v>-43588</v>
      </c>
    </row>
    <row r="58" spans="1:11" ht="21" customHeight="1">
      <c r="A58" s="50" t="s">
        <v>176</v>
      </c>
      <c r="C58" s="45"/>
      <c r="D58" s="145"/>
      <c r="E58" s="134">
        <f>SUM(E56:E57)</f>
        <v>-51203</v>
      </c>
      <c r="F58" s="127"/>
      <c r="G58" s="134">
        <f>SUM(G56:G57)</f>
        <v>4415</v>
      </c>
      <c r="H58" s="171"/>
      <c r="I58" s="134">
        <f>SUM(I56:I57)</f>
        <v>-45716</v>
      </c>
      <c r="J58" s="171"/>
      <c r="K58" s="134">
        <f>SUM(K56:K57)</f>
        <v>22345</v>
      </c>
    </row>
    <row r="59" spans="1:11" ht="21" customHeight="1">
      <c r="A59" s="7" t="s">
        <v>164</v>
      </c>
      <c r="C59" s="45" t="s">
        <v>174</v>
      </c>
      <c r="D59" s="145"/>
      <c r="E59" s="137">
        <v>6384</v>
      </c>
      <c r="F59" s="127"/>
      <c r="G59" s="137">
        <v>-1671</v>
      </c>
      <c r="H59" s="171"/>
      <c r="I59" s="137">
        <v>7214</v>
      </c>
      <c r="J59" s="171"/>
      <c r="K59" s="137">
        <v>1651</v>
      </c>
    </row>
    <row r="60" spans="1:11" ht="21" customHeight="1">
      <c r="A60" s="23" t="s">
        <v>177</v>
      </c>
      <c r="C60" s="45"/>
      <c r="D60" s="145"/>
      <c r="E60" s="94">
        <f>SUM(E58:E59)</f>
        <v>-44819</v>
      </c>
      <c r="F60" s="127"/>
      <c r="G60" s="136">
        <f>SUM(G58:G59)</f>
        <v>2744</v>
      </c>
      <c r="H60" s="171"/>
      <c r="I60" s="144">
        <f>SUM(I58:I59)</f>
        <v>-38502</v>
      </c>
      <c r="J60" s="171"/>
      <c r="K60" s="136">
        <f>SUM(K58:K59)</f>
        <v>23996</v>
      </c>
    </row>
    <row r="61" spans="1:11" ht="21" customHeight="1">
      <c r="A61" s="23"/>
      <c r="C61" s="45"/>
      <c r="D61" s="46"/>
      <c r="E61" s="93"/>
      <c r="F61" s="86"/>
      <c r="G61" s="4"/>
      <c r="H61" s="86"/>
      <c r="I61" s="93"/>
      <c r="J61" s="47"/>
      <c r="K61" s="4"/>
    </row>
    <row r="62" spans="1:11" ht="21" customHeight="1">
      <c r="A62" s="23" t="s">
        <v>74</v>
      </c>
      <c r="C62" s="45"/>
      <c r="D62" s="46"/>
      <c r="E62" s="96">
        <v>0</v>
      </c>
      <c r="F62" s="86"/>
      <c r="G62" s="52">
        <v>0</v>
      </c>
      <c r="H62" s="86"/>
      <c r="I62" s="96">
        <v>0</v>
      </c>
      <c r="J62" s="47"/>
      <c r="K62" s="52">
        <v>0</v>
      </c>
    </row>
    <row r="63" spans="1:11" ht="21" customHeight="1">
      <c r="A63" s="23"/>
      <c r="C63" s="45"/>
      <c r="D63" s="46"/>
      <c r="E63" s="93"/>
      <c r="F63" s="86"/>
      <c r="G63" s="4"/>
      <c r="H63" s="86"/>
      <c r="I63" s="93"/>
      <c r="J63" s="47"/>
      <c r="K63" s="4"/>
    </row>
    <row r="64" spans="1:11" ht="21" customHeight="1" thickBot="1">
      <c r="A64" s="23" t="s">
        <v>55</v>
      </c>
      <c r="C64" s="45"/>
      <c r="D64" s="46"/>
      <c r="E64" s="102">
        <f>SUM(E60:E62)</f>
        <v>-44819</v>
      </c>
      <c r="F64" s="86"/>
      <c r="G64" s="103">
        <f>SUM(G60:G62)</f>
        <v>2744</v>
      </c>
      <c r="H64" s="86"/>
      <c r="I64" s="102">
        <f>SUM(I60:I62)</f>
        <v>-38502</v>
      </c>
      <c r="J64" s="47"/>
      <c r="K64" s="103">
        <f>SUM(K60:K62)</f>
        <v>23996</v>
      </c>
    </row>
    <row r="65" spans="1:11" ht="21" customHeight="1" thickTop="1">
      <c r="A65" s="23"/>
      <c r="C65" s="45"/>
      <c r="D65" s="46"/>
      <c r="E65" s="93"/>
      <c r="F65" s="86"/>
      <c r="G65" s="4"/>
      <c r="H65" s="86"/>
      <c r="I65" s="93"/>
      <c r="J65" s="47"/>
      <c r="K65" s="4"/>
    </row>
    <row r="66" spans="1:11" ht="21" customHeight="1">
      <c r="A66" s="23" t="s">
        <v>178</v>
      </c>
      <c r="B66" s="24"/>
      <c r="C66" s="131">
        <v>21</v>
      </c>
      <c r="D66" s="31"/>
      <c r="E66" s="127"/>
      <c r="F66" s="127"/>
      <c r="G66" s="147"/>
      <c r="H66" s="127"/>
      <c r="I66" s="127"/>
      <c r="J66" s="24"/>
      <c r="K66" s="24"/>
    </row>
    <row r="67" spans="1:11" ht="21" customHeight="1">
      <c r="A67" s="7" t="s">
        <v>179</v>
      </c>
      <c r="B67" s="24"/>
      <c r="C67" s="146"/>
      <c r="D67" s="31"/>
      <c r="E67" s="147"/>
      <c r="F67" s="147"/>
      <c r="G67" s="147"/>
      <c r="H67" s="147"/>
      <c r="I67" s="147"/>
    </row>
    <row r="68" spans="1:11" ht="21" customHeight="1" thickBot="1">
      <c r="A68" s="7" t="s">
        <v>180</v>
      </c>
      <c r="B68" s="24"/>
      <c r="C68" s="146"/>
      <c r="D68" s="31"/>
      <c r="E68" s="172">
        <v>-0.104</v>
      </c>
      <c r="F68" s="167"/>
      <c r="G68" s="172">
        <v>8.9999999999999993E-3</v>
      </c>
      <c r="H68" s="175"/>
      <c r="I68" s="172">
        <v>-0.09</v>
      </c>
      <c r="J68" s="175"/>
      <c r="K68" s="176">
        <v>7.4999999999999997E-2</v>
      </c>
    </row>
    <row r="69" spans="1:11" ht="21" customHeight="1" thickTop="1" thickBot="1">
      <c r="A69" s="7" t="s">
        <v>123</v>
      </c>
      <c r="B69" s="24"/>
      <c r="C69" s="146"/>
      <c r="D69" s="31"/>
      <c r="E69" s="168">
        <v>429318</v>
      </c>
      <c r="F69" s="127"/>
      <c r="G69" s="174">
        <v>319871</v>
      </c>
      <c r="H69" s="171"/>
      <c r="I69" s="174">
        <v>429318</v>
      </c>
      <c r="J69" s="171"/>
      <c r="K69" s="174">
        <v>319871</v>
      </c>
    </row>
    <row r="70" spans="1:11" ht="21" customHeight="1" thickTop="1">
      <c r="A70" s="7" t="s">
        <v>181</v>
      </c>
      <c r="B70" s="24"/>
      <c r="C70" s="146"/>
      <c r="D70" s="31"/>
      <c r="E70" s="147"/>
      <c r="F70" s="147"/>
      <c r="G70"/>
      <c r="H70"/>
      <c r="I70"/>
      <c r="J70"/>
      <c r="K70"/>
    </row>
    <row r="71" spans="1:11" ht="21" customHeight="1" thickBot="1">
      <c r="A71" s="7" t="s">
        <v>180</v>
      </c>
      <c r="B71" s="24"/>
      <c r="C71" s="146"/>
      <c r="D71" s="31"/>
      <c r="E71" s="177">
        <v>-0.10299999999999999</v>
      </c>
      <c r="F71" s="167"/>
      <c r="G71" s="178">
        <v>8.9999999999999993E-3</v>
      </c>
      <c r="H71" s="179"/>
      <c r="I71" s="178">
        <v>-8.8999999999999996E-2</v>
      </c>
      <c r="J71" s="179"/>
      <c r="K71" s="180">
        <v>7.4999999999999997E-2</v>
      </c>
    </row>
    <row r="72" spans="1:11" ht="21" customHeight="1" thickTop="1" thickBot="1">
      <c r="A72" s="7" t="s">
        <v>123</v>
      </c>
      <c r="B72" s="24"/>
      <c r="C72" s="146"/>
      <c r="D72" s="31"/>
      <c r="E72" s="168">
        <v>433087</v>
      </c>
      <c r="F72" s="127"/>
      <c r="G72" s="174">
        <v>321213</v>
      </c>
      <c r="H72" s="171"/>
      <c r="I72" s="174">
        <v>433087</v>
      </c>
      <c r="J72" s="171"/>
      <c r="K72" s="174">
        <v>321213</v>
      </c>
    </row>
    <row r="73" spans="1:11" ht="21" customHeight="1" thickTop="1">
      <c r="B73" s="24"/>
      <c r="C73" s="54"/>
      <c r="D73" s="53"/>
      <c r="E73" s="54"/>
      <c r="G73" s="54"/>
    </row>
    <row r="74" spans="1:11" ht="21" customHeight="1">
      <c r="A74" s="7" t="s">
        <v>22</v>
      </c>
      <c r="C74" s="33"/>
      <c r="D74" s="34"/>
      <c r="E74" s="33"/>
      <c r="G74" s="33"/>
    </row>
    <row r="75" spans="1:11" ht="21" customHeight="1">
      <c r="C75" s="33"/>
      <c r="D75" s="46"/>
      <c r="E75" s="33"/>
      <c r="G75" s="33"/>
    </row>
  </sheetData>
  <mergeCells count="4">
    <mergeCell ref="I43:K43"/>
    <mergeCell ref="E43:G43"/>
    <mergeCell ref="E6:G6"/>
    <mergeCell ref="I6:K6"/>
  </mergeCells>
  <printOptions horizontalCentered="1"/>
  <pageMargins left="0.78740157480314965" right="0.39370078740157483" top="0.78740157480314965" bottom="0.19685039370078741" header="0.19685039370078741" footer="0.19685039370078741"/>
  <pageSetup paperSize="9" scale="80" firstPageNumber="2" fitToHeight="0" orientation="portrait" useFirstPageNumber="1" r:id="rId1"/>
  <headerFooter alignWithMargins="0"/>
  <rowBreaks count="1" manualBreakCount="1">
    <brk id="3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view="pageBreakPreview" zoomScale="85" zoomScaleNormal="85" zoomScaleSheetLayoutView="85" workbookViewId="0">
      <selection activeCell="A25" sqref="A25"/>
    </sheetView>
  </sheetViews>
  <sheetFormatPr defaultRowHeight="21.75" customHeight="1"/>
  <cols>
    <col min="1" max="1" width="52.28515625" style="7" customWidth="1"/>
    <col min="2" max="2" width="1.85546875" style="7" customWidth="1"/>
    <col min="3" max="3" width="16.7109375" style="8" customWidth="1"/>
    <col min="4" max="4" width="1.7109375" style="9" customWidth="1"/>
    <col min="5" max="5" width="16.7109375" style="8" customWidth="1"/>
    <col min="6" max="6" width="1.7109375" style="8" customWidth="1"/>
    <col min="7" max="7" width="16.7109375" style="8" customWidth="1"/>
    <col min="8" max="8" width="1.7109375" style="9" customWidth="1"/>
    <col min="9" max="9" width="16.7109375" style="8" customWidth="1"/>
    <col min="10" max="10" width="1.7109375" style="9" customWidth="1"/>
    <col min="11" max="11" width="16.7109375" style="9" customWidth="1"/>
    <col min="12" max="12" width="1.7109375" style="9" customWidth="1"/>
    <col min="13" max="13" width="16.7109375" style="7" customWidth="1"/>
    <col min="14" max="14" width="0.140625" style="7" customWidth="1"/>
    <col min="15" max="15" width="9.140625" style="7"/>
    <col min="16" max="16" width="12" style="7" bestFit="1" customWidth="1"/>
    <col min="17" max="17" width="9.140625" style="7"/>
    <col min="18" max="18" width="13.42578125" style="7" bestFit="1" customWidth="1"/>
    <col min="19" max="16384" width="9.140625" style="7"/>
  </cols>
  <sheetData>
    <row r="1" spans="1:14" ht="21.75" customHeight="1">
      <c r="M1" s="1" t="s">
        <v>54</v>
      </c>
    </row>
    <row r="2" spans="1:14" ht="21.75" customHeight="1">
      <c r="A2" s="10" t="s">
        <v>109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1.75" customHeight="1">
      <c r="A3" s="85" t="s">
        <v>115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 customHeight="1">
      <c r="A4" s="2" t="s">
        <v>198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 customHeight="1">
      <c r="A6" s="17"/>
      <c r="B6" s="17"/>
      <c r="C6" s="187" t="s">
        <v>99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7"/>
    </row>
    <row r="7" spans="1:14" ht="21.75" customHeight="1">
      <c r="C7" s="19" t="s">
        <v>97</v>
      </c>
      <c r="D7" s="21"/>
      <c r="E7" s="31"/>
      <c r="F7" s="31"/>
      <c r="G7" s="184" t="s">
        <v>92</v>
      </c>
      <c r="H7" s="21"/>
      <c r="I7" s="186" t="s">
        <v>21</v>
      </c>
      <c r="J7" s="186"/>
      <c r="K7" s="186"/>
      <c r="L7" s="21"/>
      <c r="M7" s="19"/>
      <c r="N7" s="9"/>
    </row>
    <row r="8" spans="1:14" ht="21.75" customHeight="1">
      <c r="C8" s="19" t="s">
        <v>70</v>
      </c>
      <c r="D8" s="21"/>
      <c r="E8" s="19" t="s">
        <v>61</v>
      </c>
      <c r="F8" s="19"/>
      <c r="G8" s="184"/>
      <c r="H8" s="21"/>
      <c r="I8" s="19" t="s">
        <v>34</v>
      </c>
      <c r="J8" s="21"/>
      <c r="K8" s="19"/>
      <c r="L8" s="21"/>
      <c r="M8" s="82" t="s">
        <v>10</v>
      </c>
      <c r="N8" s="9"/>
    </row>
    <row r="9" spans="1:14" ht="21.75" customHeight="1">
      <c r="C9" s="20" t="s">
        <v>69</v>
      </c>
      <c r="D9" s="21"/>
      <c r="E9" s="20" t="s">
        <v>62</v>
      </c>
      <c r="F9" s="21"/>
      <c r="G9" s="185"/>
      <c r="H9" s="21"/>
      <c r="I9" s="20" t="s">
        <v>35</v>
      </c>
      <c r="J9" s="21"/>
      <c r="K9" s="20" t="s">
        <v>31</v>
      </c>
      <c r="L9" s="32"/>
      <c r="M9" s="83" t="s">
        <v>18</v>
      </c>
      <c r="N9" s="9"/>
    </row>
    <row r="10" spans="1:14" ht="21.75" customHeight="1">
      <c r="C10" s="21"/>
      <c r="E10" s="21"/>
      <c r="F10" s="21"/>
      <c r="G10" s="21"/>
      <c r="I10" s="21"/>
      <c r="J10" s="21"/>
      <c r="L10" s="22"/>
      <c r="M10" s="21"/>
      <c r="N10" s="9"/>
    </row>
    <row r="11" spans="1:14" ht="21.75" customHeight="1">
      <c r="A11" s="23" t="s">
        <v>170</v>
      </c>
      <c r="C11" s="6">
        <v>221449</v>
      </c>
      <c r="D11" s="6"/>
      <c r="E11" s="6">
        <v>82318</v>
      </c>
      <c r="F11" s="6"/>
      <c r="G11" s="6">
        <v>392750</v>
      </c>
      <c r="H11" s="6"/>
      <c r="I11" s="6">
        <v>30000</v>
      </c>
      <c r="J11" s="4"/>
      <c r="K11" s="6">
        <v>348434</v>
      </c>
      <c r="L11" s="121"/>
      <c r="M11" s="120">
        <f>SUM(C11:K11)</f>
        <v>1074951</v>
      </c>
      <c r="N11" s="9"/>
    </row>
    <row r="12" spans="1:14" ht="21.75" customHeight="1">
      <c r="A12" s="7" t="s">
        <v>63</v>
      </c>
      <c r="B12" s="24"/>
      <c r="C12" s="60">
        <v>0</v>
      </c>
      <c r="D12" s="6"/>
      <c r="E12" s="60">
        <v>0</v>
      </c>
      <c r="F12" s="6"/>
      <c r="G12" s="60">
        <v>0</v>
      </c>
      <c r="H12" s="6"/>
      <c r="I12" s="60">
        <v>0</v>
      </c>
      <c r="J12" s="4"/>
      <c r="K12" s="60">
        <f>PL!G60</f>
        <v>2744</v>
      </c>
      <c r="L12" s="6"/>
      <c r="M12" s="60">
        <f>SUM(C12:K12)</f>
        <v>2744</v>
      </c>
      <c r="N12" s="25"/>
    </row>
    <row r="13" spans="1:14" ht="21.75" customHeight="1">
      <c r="A13" s="7" t="s">
        <v>111</v>
      </c>
      <c r="B13" s="24"/>
      <c r="C13" s="61">
        <v>0</v>
      </c>
      <c r="D13" s="6"/>
      <c r="E13" s="61">
        <v>0</v>
      </c>
      <c r="F13" s="6"/>
      <c r="G13" s="61">
        <v>0</v>
      </c>
      <c r="H13" s="6"/>
      <c r="I13" s="61">
        <v>0</v>
      </c>
      <c r="J13" s="4"/>
      <c r="K13" s="61">
        <v>0</v>
      </c>
      <c r="L13" s="6"/>
      <c r="M13" s="61">
        <f>SUM(C13:K13)</f>
        <v>0</v>
      </c>
      <c r="N13" s="25"/>
    </row>
    <row r="14" spans="1:14" ht="21.75" customHeight="1">
      <c r="A14" s="7" t="s">
        <v>55</v>
      </c>
      <c r="B14" s="24"/>
      <c r="C14" s="6">
        <f>SUM(C12:C13)</f>
        <v>0</v>
      </c>
      <c r="D14" s="6"/>
      <c r="E14" s="6">
        <f>SUM(E12:E13)</f>
        <v>0</v>
      </c>
      <c r="F14" s="6"/>
      <c r="G14" s="6">
        <f>SUM(G12:G13)</f>
        <v>0</v>
      </c>
      <c r="H14" s="6"/>
      <c r="I14" s="6">
        <f>SUM(I12:I13)</f>
        <v>0</v>
      </c>
      <c r="J14" s="4"/>
      <c r="K14" s="6">
        <f>SUM(K12:K13)</f>
        <v>2744</v>
      </c>
      <c r="L14" s="6"/>
      <c r="M14" s="6">
        <f>SUM(C14:K14)</f>
        <v>2744</v>
      </c>
      <c r="N14" s="25"/>
    </row>
    <row r="15" spans="1:14" s="166" customFormat="1" ht="21.75" customHeight="1">
      <c r="A15" s="166" t="s">
        <v>172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4"/>
      <c r="K15" s="6">
        <v>-39861</v>
      </c>
      <c r="L15" s="6"/>
      <c r="M15" s="6">
        <f>SUM(C15:K15)</f>
        <v>-39861</v>
      </c>
      <c r="N15" s="9"/>
    </row>
    <row r="16" spans="1:14" ht="21.75" customHeight="1" thickBot="1">
      <c r="A16" s="23" t="s">
        <v>196</v>
      </c>
      <c r="B16" s="23"/>
      <c r="C16" s="27">
        <f>SUM(C11:C15)-C14</f>
        <v>221449</v>
      </c>
      <c r="D16" s="6"/>
      <c r="E16" s="27">
        <f>SUM(E11:E15)-E14</f>
        <v>82318</v>
      </c>
      <c r="F16" s="6"/>
      <c r="G16" s="27">
        <f>SUM(G11:G15)-G14</f>
        <v>392750</v>
      </c>
      <c r="H16" s="6"/>
      <c r="I16" s="27">
        <f>SUM(I11:I15)-I14</f>
        <v>30000</v>
      </c>
      <c r="J16" s="4"/>
      <c r="K16" s="27">
        <f>SUM(K11:K15)-K14</f>
        <v>311317</v>
      </c>
      <c r="L16" s="6"/>
      <c r="M16" s="27">
        <f>SUM(M11:M15)-M14</f>
        <v>1037834</v>
      </c>
      <c r="N16" s="25"/>
    </row>
    <row r="17" spans="1:18" ht="21.75" customHeight="1" thickTop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spans="1:18" ht="21.75" customHeight="1">
      <c r="A18" s="23" t="s">
        <v>167</v>
      </c>
      <c r="C18" s="6">
        <v>221449</v>
      </c>
      <c r="D18" s="6"/>
      <c r="E18" s="6">
        <v>82318</v>
      </c>
      <c r="F18" s="6"/>
      <c r="G18" s="6">
        <v>392750</v>
      </c>
      <c r="H18" s="6"/>
      <c r="I18" s="6">
        <v>30000</v>
      </c>
      <c r="J18" s="4"/>
      <c r="K18" s="6">
        <v>213080</v>
      </c>
      <c r="L18" s="6"/>
      <c r="M18" s="6">
        <f t="shared" ref="M18:M24" si="0">SUM(C18:K18)</f>
        <v>939597</v>
      </c>
      <c r="N18" s="9"/>
      <c r="P18" s="30"/>
    </row>
    <row r="19" spans="1:18" ht="21.75" customHeight="1">
      <c r="A19" s="7" t="s">
        <v>182</v>
      </c>
      <c r="B19" s="24"/>
      <c r="C19" s="60">
        <v>0</v>
      </c>
      <c r="D19" s="6"/>
      <c r="E19" s="60">
        <v>0</v>
      </c>
      <c r="F19" s="6"/>
      <c r="G19" s="60">
        <v>0</v>
      </c>
      <c r="H19" s="6"/>
      <c r="I19" s="60">
        <v>0</v>
      </c>
      <c r="J19" s="4"/>
      <c r="K19" s="60">
        <f>PL!E60</f>
        <v>-44819</v>
      </c>
      <c r="L19" s="6"/>
      <c r="M19" s="60">
        <f t="shared" si="0"/>
        <v>-44819</v>
      </c>
      <c r="N19" s="25"/>
    </row>
    <row r="20" spans="1:18" ht="21.75" customHeight="1">
      <c r="A20" s="7" t="s">
        <v>111</v>
      </c>
      <c r="B20" s="24"/>
      <c r="C20" s="61">
        <v>0</v>
      </c>
      <c r="D20" s="6"/>
      <c r="E20" s="61">
        <v>0</v>
      </c>
      <c r="F20" s="6"/>
      <c r="G20" s="61">
        <v>0</v>
      </c>
      <c r="H20" s="6"/>
      <c r="I20" s="61">
        <v>0</v>
      </c>
      <c r="J20" s="4"/>
      <c r="K20" s="61">
        <v>0</v>
      </c>
      <c r="L20" s="6"/>
      <c r="M20" s="61">
        <f t="shared" si="0"/>
        <v>0</v>
      </c>
      <c r="N20" s="25"/>
    </row>
    <row r="21" spans="1:18" ht="21.75" customHeight="1">
      <c r="A21" s="7" t="s">
        <v>55</v>
      </c>
      <c r="B21" s="24"/>
      <c r="C21" s="6">
        <f>SUM(C19:C20)</f>
        <v>0</v>
      </c>
      <c r="D21" s="6"/>
      <c r="E21" s="6">
        <f>SUM(E19:E20)</f>
        <v>0</v>
      </c>
      <c r="F21" s="6"/>
      <c r="G21" s="6">
        <f>SUM(G19:G20)</f>
        <v>0</v>
      </c>
      <c r="H21" s="6"/>
      <c r="I21" s="6">
        <f>SUM(I19:I20)</f>
        <v>0</v>
      </c>
      <c r="J21" s="4"/>
      <c r="K21" s="6">
        <f>SUM(K19:K20)</f>
        <v>-44819</v>
      </c>
      <c r="L21" s="6"/>
      <c r="M21" s="6">
        <f t="shared" si="0"/>
        <v>-44819</v>
      </c>
      <c r="N21" s="25"/>
    </row>
    <row r="22" spans="1:18" ht="21.75" customHeight="1">
      <c r="A22" s="7" t="s">
        <v>189</v>
      </c>
      <c r="B22" s="24"/>
      <c r="C22" s="6">
        <v>221449</v>
      </c>
      <c r="D22" s="6"/>
      <c r="E22" s="6">
        <v>44291</v>
      </c>
      <c r="F22" s="6"/>
      <c r="G22" s="6">
        <v>0</v>
      </c>
      <c r="H22" s="6"/>
      <c r="I22" s="6">
        <v>0</v>
      </c>
      <c r="J22" s="6"/>
      <c r="K22" s="6">
        <v>0</v>
      </c>
      <c r="L22" s="6"/>
      <c r="M22" s="6">
        <f t="shared" si="0"/>
        <v>265740</v>
      </c>
      <c r="N22" s="25"/>
    </row>
    <row r="23" spans="1:18" ht="21.75" customHeight="1">
      <c r="A23" s="7" t="s">
        <v>211</v>
      </c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5"/>
    </row>
    <row r="24" spans="1:18" ht="21.75" customHeight="1">
      <c r="A24" s="7" t="s">
        <v>210</v>
      </c>
      <c r="B24" s="24"/>
      <c r="C24" s="6">
        <v>0</v>
      </c>
      <c r="D24" s="6"/>
      <c r="E24" s="6">
        <v>392646</v>
      </c>
      <c r="F24" s="6"/>
      <c r="G24" s="6">
        <v>-392646</v>
      </c>
      <c r="H24" s="6"/>
      <c r="I24" s="6">
        <v>0</v>
      </c>
      <c r="J24" s="6"/>
      <c r="K24" s="6">
        <v>0</v>
      </c>
      <c r="L24" s="6"/>
      <c r="M24" s="6">
        <f t="shared" si="0"/>
        <v>0</v>
      </c>
      <c r="N24" s="25"/>
    </row>
    <row r="25" spans="1:18" ht="21.75" customHeight="1">
      <c r="A25" s="7" t="s">
        <v>214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N25" s="25"/>
    </row>
    <row r="26" spans="1:18" ht="21.75" customHeight="1">
      <c r="A26" s="165" t="s">
        <v>190</v>
      </c>
      <c r="B26" s="24"/>
      <c r="C26" s="6">
        <v>33</v>
      </c>
      <c r="D26" s="6"/>
      <c r="E26" s="6">
        <v>154</v>
      </c>
      <c r="F26" s="6"/>
      <c r="G26" s="6">
        <v>-104</v>
      </c>
      <c r="H26" s="6"/>
      <c r="I26" s="6">
        <v>0</v>
      </c>
      <c r="J26" s="4"/>
      <c r="K26" s="6">
        <v>0</v>
      </c>
      <c r="L26" s="6"/>
      <c r="M26" s="6">
        <f>SUM(C26:K26)</f>
        <v>83</v>
      </c>
      <c r="N26" s="25"/>
    </row>
    <row r="27" spans="1:18" ht="21.75" customHeight="1" thickBot="1">
      <c r="A27" s="23" t="s">
        <v>197</v>
      </c>
      <c r="B27" s="23"/>
      <c r="C27" s="27">
        <f>SUM(C18:C26)-C21</f>
        <v>442931</v>
      </c>
      <c r="D27" s="6"/>
      <c r="E27" s="27">
        <f>SUM(E18:E26)-E21</f>
        <v>519409</v>
      </c>
      <c r="F27" s="6"/>
      <c r="G27" s="27">
        <f>SUM(G18:G26)-G21</f>
        <v>0</v>
      </c>
      <c r="H27" s="6"/>
      <c r="I27" s="27">
        <f>SUM(I18:I26)-I21</f>
        <v>30000</v>
      </c>
      <c r="J27" s="4"/>
      <c r="K27" s="27">
        <f>SUM(K18:K26)-K21</f>
        <v>168261</v>
      </c>
      <c r="L27" s="6"/>
      <c r="M27" s="27">
        <f>SUM(M18:M26)-M21</f>
        <v>1160601</v>
      </c>
      <c r="N27" s="25"/>
      <c r="R27" s="8"/>
    </row>
    <row r="28" spans="1:18" ht="21.75" customHeight="1" thickTop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18" ht="21.75" customHeight="1">
      <c r="A29" s="7" t="s">
        <v>22</v>
      </c>
      <c r="I29" s="9"/>
      <c r="K29" s="8"/>
      <c r="M29" s="8"/>
      <c r="N29" s="9"/>
      <c r="R29" s="55"/>
    </row>
    <row r="30" spans="1:18" ht="21.75" customHeight="1">
      <c r="C30" s="28">
        <f>BS!I94-'SE-Conso'!C27</f>
        <v>0</v>
      </c>
      <c r="E30" s="8">
        <f>BS!I95-'SE-Conso'!E27</f>
        <v>0</v>
      </c>
      <c r="G30" s="8">
        <f>BS!I96-'SE-Conso'!G27</f>
        <v>0</v>
      </c>
      <c r="I30" s="8">
        <f>BS!I98-'SE-Conso'!I27</f>
        <v>0</v>
      </c>
      <c r="K30" s="9">
        <f>BS!I99-'SE-Conso'!K27</f>
        <v>0</v>
      </c>
    </row>
    <row r="32" spans="1:18" ht="21.75" customHeight="1">
      <c r="M32" s="3"/>
    </row>
  </sheetData>
  <mergeCells count="3">
    <mergeCell ref="G7:G9"/>
    <mergeCell ref="I7:K7"/>
    <mergeCell ref="C6:M6"/>
  </mergeCells>
  <printOptions horizontalCentered="1"/>
  <pageMargins left="0.39370078740157483" right="0.78740157480314965" top="0.98425196850393704" bottom="0.39370078740157483" header="0.19685039370078741" footer="0.19685039370078741"/>
  <pageSetup paperSize="9" scale="80" firstPageNumber="2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view="pageBreakPreview" zoomScale="85" zoomScaleNormal="145" zoomScaleSheetLayoutView="85" workbookViewId="0">
      <selection activeCell="A13" sqref="A13"/>
    </sheetView>
  </sheetViews>
  <sheetFormatPr defaultRowHeight="21.75" customHeight="1"/>
  <cols>
    <col min="1" max="1" width="50.85546875" style="7" customWidth="1"/>
    <col min="2" max="2" width="1.85546875" style="7" customWidth="1"/>
    <col min="3" max="3" width="17.5703125" style="8" customWidth="1"/>
    <col min="4" max="4" width="1.85546875" style="9" customWidth="1"/>
    <col min="5" max="5" width="17.5703125" style="8" customWidth="1"/>
    <col min="6" max="6" width="1.85546875" style="8" customWidth="1"/>
    <col min="7" max="7" width="17.5703125" style="8" customWidth="1"/>
    <col min="8" max="8" width="1.85546875" style="9" customWidth="1"/>
    <col min="9" max="9" width="17.5703125" style="8" customWidth="1"/>
    <col min="10" max="10" width="1.5703125" style="9" customWidth="1"/>
    <col min="11" max="11" width="17.5703125" style="9" customWidth="1"/>
    <col min="12" max="12" width="1.85546875" style="9" customWidth="1"/>
    <col min="13" max="13" width="17.5703125" style="7" customWidth="1"/>
    <col min="14" max="14" width="0.140625" style="7" customWidth="1"/>
    <col min="15" max="15" width="9.140625" style="7"/>
    <col min="16" max="16" width="12" style="7" bestFit="1" customWidth="1"/>
    <col min="17" max="16384" width="9.140625" style="7"/>
  </cols>
  <sheetData>
    <row r="1" spans="1:16" ht="21.75" customHeight="1">
      <c r="M1" s="1" t="s">
        <v>54</v>
      </c>
    </row>
    <row r="2" spans="1:16" ht="21.75" customHeight="1">
      <c r="A2" s="10" t="s">
        <v>109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6" ht="21.75" customHeight="1">
      <c r="A3" s="85" t="s">
        <v>116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6" ht="21.75" customHeight="1">
      <c r="A4" s="2" t="s">
        <v>198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6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6" ht="21.75" customHeight="1">
      <c r="A6" s="17"/>
      <c r="B6" s="17"/>
      <c r="C6" s="187" t="s">
        <v>100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7"/>
    </row>
    <row r="7" spans="1:16" ht="21.75" customHeight="1">
      <c r="C7" s="19" t="s">
        <v>97</v>
      </c>
      <c r="D7" s="21"/>
      <c r="E7" s="31"/>
      <c r="F7" s="31"/>
      <c r="G7" s="184" t="s">
        <v>92</v>
      </c>
      <c r="H7" s="21"/>
      <c r="I7" s="186" t="s">
        <v>21</v>
      </c>
      <c r="J7" s="186"/>
      <c r="K7" s="186"/>
      <c r="L7" s="21"/>
      <c r="M7" s="19"/>
      <c r="N7" s="9"/>
    </row>
    <row r="8" spans="1:16" ht="21.75" customHeight="1">
      <c r="C8" s="19" t="s">
        <v>70</v>
      </c>
      <c r="D8" s="21"/>
      <c r="E8" s="19" t="s">
        <v>61</v>
      </c>
      <c r="F8" s="19"/>
      <c r="G8" s="184"/>
      <c r="H8" s="21"/>
      <c r="I8" s="19" t="s">
        <v>34</v>
      </c>
      <c r="J8" s="21"/>
      <c r="K8" s="19"/>
      <c r="L8" s="21"/>
      <c r="M8" s="82" t="s">
        <v>10</v>
      </c>
      <c r="N8" s="9"/>
    </row>
    <row r="9" spans="1:16" ht="21.75" customHeight="1">
      <c r="C9" s="20" t="s">
        <v>69</v>
      </c>
      <c r="D9" s="21"/>
      <c r="E9" s="20" t="s">
        <v>62</v>
      </c>
      <c r="F9" s="21"/>
      <c r="G9" s="185"/>
      <c r="H9" s="21"/>
      <c r="I9" s="20" t="s">
        <v>35</v>
      </c>
      <c r="J9" s="21"/>
      <c r="K9" s="20" t="s">
        <v>31</v>
      </c>
      <c r="L9" s="32"/>
      <c r="M9" s="83" t="s">
        <v>18</v>
      </c>
      <c r="N9" s="9"/>
    </row>
    <row r="10" spans="1:16" ht="21.75" customHeight="1">
      <c r="A10" s="23" t="s">
        <v>170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306838</v>
      </c>
      <c r="L10" s="122"/>
      <c r="M10" s="120">
        <f>SUM(C10:K10)</f>
        <v>1033355</v>
      </c>
      <c r="N10" s="9"/>
    </row>
    <row r="11" spans="1:16" ht="21.75" customHeight="1">
      <c r="A11" s="7" t="s">
        <v>63</v>
      </c>
      <c r="B11" s="24"/>
      <c r="C11" s="60">
        <v>0</v>
      </c>
      <c r="D11" s="6"/>
      <c r="E11" s="60">
        <v>0</v>
      </c>
      <c r="F11" s="6"/>
      <c r="G11" s="60">
        <v>0</v>
      </c>
      <c r="H11" s="6"/>
      <c r="I11" s="60">
        <v>0</v>
      </c>
      <c r="J11" s="6"/>
      <c r="K11" s="60">
        <f>PL!K60</f>
        <v>23996</v>
      </c>
      <c r="L11" s="6"/>
      <c r="M11" s="60">
        <f>SUM(C11:K11)</f>
        <v>23996</v>
      </c>
      <c r="N11" s="25"/>
      <c r="P11" s="26"/>
    </row>
    <row r="12" spans="1:16" ht="21.75" customHeight="1">
      <c r="A12" s="7" t="s">
        <v>111</v>
      </c>
      <c r="B12" s="24"/>
      <c r="C12" s="61">
        <v>0</v>
      </c>
      <c r="D12" s="6"/>
      <c r="E12" s="61">
        <v>0</v>
      </c>
      <c r="F12" s="6"/>
      <c r="G12" s="61">
        <v>0</v>
      </c>
      <c r="H12" s="6"/>
      <c r="I12" s="61">
        <v>0</v>
      </c>
      <c r="J12" s="6"/>
      <c r="K12" s="61">
        <v>0</v>
      </c>
      <c r="L12" s="6"/>
      <c r="M12" s="61">
        <f>SUM(C12:K12)</f>
        <v>0</v>
      </c>
      <c r="N12" s="25"/>
      <c r="P12" s="26"/>
    </row>
    <row r="13" spans="1:16" ht="21.75" customHeight="1">
      <c r="A13" s="7" t="s">
        <v>55</v>
      </c>
      <c r="B13" s="24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6"/>
      <c r="K13" s="6">
        <f>SUM(K11:K12)</f>
        <v>23996</v>
      </c>
      <c r="L13" s="6"/>
      <c r="M13" s="6">
        <f>SUM(M11:M12)</f>
        <v>23996</v>
      </c>
      <c r="N13" s="25"/>
      <c r="P13" s="26"/>
    </row>
    <row r="14" spans="1:16" s="166" customFormat="1" ht="21.75" customHeight="1">
      <c r="A14" s="166" t="s">
        <v>172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-39861</v>
      </c>
      <c r="L14" s="6"/>
      <c r="M14" s="6">
        <f>SUM(C14:K14)</f>
        <v>-39861</v>
      </c>
      <c r="N14" s="9"/>
    </row>
    <row r="15" spans="1:16" ht="21.75" customHeight="1" thickBot="1">
      <c r="A15" s="23" t="s">
        <v>196</v>
      </c>
      <c r="B15" s="23"/>
      <c r="C15" s="27">
        <f>SUM(C10:C14)-C13</f>
        <v>221449</v>
      </c>
      <c r="D15" s="6"/>
      <c r="E15" s="27">
        <f>SUM(E10:E14)-E13</f>
        <v>82318</v>
      </c>
      <c r="F15" s="6"/>
      <c r="G15" s="27">
        <f>SUM(G10:G14)-G13</f>
        <v>392750</v>
      </c>
      <c r="H15" s="6"/>
      <c r="I15" s="27">
        <f>SUM(I10:I14)-I13</f>
        <v>30000</v>
      </c>
      <c r="J15" s="4"/>
      <c r="K15" s="27">
        <f>SUM(K10:K14)-K13</f>
        <v>290973</v>
      </c>
      <c r="L15" s="6"/>
      <c r="M15" s="27">
        <f>SUM(M10:M14)-M13</f>
        <v>1017490</v>
      </c>
      <c r="N15" s="25"/>
      <c r="P15" s="28"/>
    </row>
    <row r="16" spans="1:16" ht="21.75" customHeight="1" thickTop="1">
      <c r="C16" s="6"/>
      <c r="D16" s="4"/>
      <c r="E16" s="6"/>
      <c r="F16" s="6"/>
      <c r="G16" s="6"/>
      <c r="H16" s="4"/>
      <c r="I16" s="6"/>
      <c r="J16" s="6"/>
      <c r="K16" s="4"/>
      <c r="L16" s="29"/>
      <c r="M16" s="6"/>
      <c r="N16" s="9"/>
    </row>
    <row r="17" spans="1:17" ht="21.75" customHeight="1">
      <c r="A17" s="23" t="s">
        <v>167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4"/>
      <c r="K17" s="6">
        <v>185875</v>
      </c>
      <c r="L17" s="6"/>
      <c r="M17" s="6">
        <f>SUM(C17:K17)</f>
        <v>912392</v>
      </c>
      <c r="N17" s="9"/>
      <c r="P17" s="30"/>
    </row>
    <row r="18" spans="1:17" ht="21.75" customHeight="1">
      <c r="A18" s="7" t="s">
        <v>182</v>
      </c>
      <c r="B18" s="24"/>
      <c r="C18" s="60">
        <v>0</v>
      </c>
      <c r="D18" s="6"/>
      <c r="E18" s="60">
        <v>0</v>
      </c>
      <c r="F18" s="6"/>
      <c r="G18" s="60">
        <v>0</v>
      </c>
      <c r="H18" s="6"/>
      <c r="I18" s="60">
        <v>0</v>
      </c>
      <c r="J18" s="4"/>
      <c r="K18" s="60">
        <f>PL!I60</f>
        <v>-38502</v>
      </c>
      <c r="L18" s="6"/>
      <c r="M18" s="60">
        <f>SUM(C18:K18)</f>
        <v>-38502</v>
      </c>
      <c r="N18" s="25"/>
    </row>
    <row r="19" spans="1:17" ht="21.75" customHeight="1">
      <c r="A19" s="7" t="s">
        <v>111</v>
      </c>
      <c r="B19" s="24"/>
      <c r="C19" s="61">
        <v>0</v>
      </c>
      <c r="D19" s="6"/>
      <c r="E19" s="61">
        <v>0</v>
      </c>
      <c r="F19" s="6"/>
      <c r="G19" s="61">
        <v>0</v>
      </c>
      <c r="H19" s="6"/>
      <c r="I19" s="61">
        <v>0</v>
      </c>
      <c r="J19" s="6"/>
      <c r="K19" s="61">
        <v>0</v>
      </c>
      <c r="L19" s="6"/>
      <c r="M19" s="61">
        <f>SUM(C19:K19)</f>
        <v>0</v>
      </c>
      <c r="N19" s="25"/>
      <c r="P19" s="26"/>
    </row>
    <row r="20" spans="1:17" ht="21.75" customHeight="1">
      <c r="A20" s="7" t="s">
        <v>55</v>
      </c>
      <c r="B20" s="24"/>
      <c r="C20" s="6">
        <f>SUM(C18:C19)</f>
        <v>0</v>
      </c>
      <c r="D20" s="6"/>
      <c r="E20" s="6">
        <f>SUM(E18:E19)</f>
        <v>0</v>
      </c>
      <c r="F20" s="6"/>
      <c r="G20" s="6">
        <f>SUM(G18:G19)</f>
        <v>0</v>
      </c>
      <c r="H20" s="6"/>
      <c r="I20" s="6">
        <f>SUM(I18:I19)</f>
        <v>0</v>
      </c>
      <c r="J20" s="6"/>
      <c r="K20" s="6">
        <f>SUM(K18:K19)</f>
        <v>-38502</v>
      </c>
      <c r="L20" s="6"/>
      <c r="M20" s="6">
        <f>SUM(M18:M19)</f>
        <v>-38502</v>
      </c>
      <c r="N20" s="25"/>
      <c r="P20" s="26"/>
    </row>
    <row r="21" spans="1:17" ht="21.75" customHeight="1">
      <c r="A21" s="7" t="s">
        <v>189</v>
      </c>
      <c r="B21" s="24"/>
      <c r="C21" s="6">
        <v>221449</v>
      </c>
      <c r="D21" s="6"/>
      <c r="E21" s="6">
        <v>44291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265740</v>
      </c>
      <c r="N21" s="25"/>
      <c r="P21" s="26"/>
    </row>
    <row r="22" spans="1:17" ht="21.75" customHeight="1">
      <c r="A22" s="7" t="s">
        <v>211</v>
      </c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5"/>
      <c r="P22" s="26"/>
    </row>
    <row r="23" spans="1:17" ht="21.75" customHeight="1">
      <c r="A23" s="7" t="s">
        <v>210</v>
      </c>
      <c r="B23" s="24"/>
      <c r="C23" s="6">
        <v>0</v>
      </c>
      <c r="D23" s="6"/>
      <c r="E23" s="6">
        <v>392646</v>
      </c>
      <c r="F23" s="6"/>
      <c r="G23" s="6">
        <v>-392646</v>
      </c>
      <c r="H23" s="6"/>
      <c r="I23" s="6">
        <v>0</v>
      </c>
      <c r="J23" s="6"/>
      <c r="K23" s="6">
        <v>0</v>
      </c>
      <c r="L23" s="6"/>
      <c r="M23" s="6">
        <f>SUM(C23:K23)</f>
        <v>0</v>
      </c>
      <c r="N23" s="25"/>
      <c r="P23" s="26"/>
    </row>
    <row r="24" spans="1:17" ht="21.75" customHeight="1">
      <c r="A24" s="7" t="s">
        <v>214</v>
      </c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25"/>
      <c r="P24" s="26"/>
    </row>
    <row r="25" spans="1:17" ht="21.75" customHeight="1">
      <c r="A25" s="165" t="s">
        <v>190</v>
      </c>
      <c r="B25" s="24"/>
      <c r="C25" s="6">
        <v>33</v>
      </c>
      <c r="D25" s="6"/>
      <c r="E25" s="6">
        <v>154</v>
      </c>
      <c r="F25" s="6"/>
      <c r="G25" s="6">
        <v>-104</v>
      </c>
      <c r="H25" s="6"/>
      <c r="I25" s="6">
        <v>0</v>
      </c>
      <c r="J25" s="4"/>
      <c r="K25" s="6">
        <v>0</v>
      </c>
      <c r="L25" s="6"/>
      <c r="M25" s="6">
        <f>SUM(C25:K25)</f>
        <v>83</v>
      </c>
      <c r="N25" s="25"/>
      <c r="P25" s="26"/>
    </row>
    <row r="26" spans="1:17" ht="21.75" customHeight="1" thickBot="1">
      <c r="A26" s="23" t="s">
        <v>197</v>
      </c>
      <c r="B26" s="23"/>
      <c r="C26" s="27">
        <f>SUM(C17:C25)-C20</f>
        <v>442931</v>
      </c>
      <c r="D26" s="6"/>
      <c r="E26" s="27">
        <f>SUM(E17:E25)-E20</f>
        <v>519409</v>
      </c>
      <c r="F26" s="6"/>
      <c r="G26" s="27">
        <f>SUM(G17:G25)-G20</f>
        <v>0</v>
      </c>
      <c r="H26" s="6"/>
      <c r="I26" s="27">
        <f>SUM(I17:I25)-I20</f>
        <v>30000</v>
      </c>
      <c r="J26" s="4"/>
      <c r="K26" s="27">
        <f>SUM(K17:K25)-K20</f>
        <v>147373</v>
      </c>
      <c r="L26" s="6"/>
      <c r="M26" s="27">
        <f>SUM(M17:M25)-M20</f>
        <v>1139713</v>
      </c>
      <c r="N26" s="25"/>
      <c r="P26" s="4"/>
      <c r="Q26" s="4"/>
    </row>
    <row r="27" spans="1:17" ht="21.75" customHeight="1" thickTop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P27" s="24"/>
      <c r="Q27" s="24"/>
    </row>
    <row r="28" spans="1:17" ht="21.75" customHeight="1">
      <c r="A28" s="7" t="s">
        <v>22</v>
      </c>
      <c r="I28" s="9"/>
      <c r="K28" s="8"/>
      <c r="M28" s="8"/>
      <c r="N28" s="9"/>
      <c r="P28" s="47"/>
      <c r="Q28" s="24"/>
    </row>
    <row r="29" spans="1:17" ht="21.75" customHeight="1">
      <c r="C29" s="28"/>
      <c r="P29" s="24"/>
      <c r="Q29" s="24"/>
    </row>
    <row r="30" spans="1:17" ht="21.75" customHeight="1">
      <c r="C30" s="28">
        <f>BS!M94-C26</f>
        <v>0</v>
      </c>
      <c r="D30" s="28">
        <f>BS!N97-D26</f>
        <v>0</v>
      </c>
      <c r="E30" s="28">
        <f>BS!M95-'SE-Separate'!E26</f>
        <v>0</v>
      </c>
      <c r="F30" s="28"/>
      <c r="G30" s="28">
        <f>BS!M96-'SE-Separate'!G26</f>
        <v>0</v>
      </c>
      <c r="H30" s="28"/>
      <c r="I30" s="28">
        <f>BS!M98-'SE-Separate'!I26</f>
        <v>0</v>
      </c>
      <c r="J30" s="28"/>
      <c r="K30" s="28">
        <f>BS!M99-'SE-Separate'!K26</f>
        <v>0</v>
      </c>
      <c r="L30" s="28"/>
    </row>
    <row r="31" spans="1:17" ht="21.75" customHeight="1">
      <c r="M31" s="3"/>
    </row>
  </sheetData>
  <mergeCells count="3">
    <mergeCell ref="I7:K7"/>
    <mergeCell ref="G7:G9"/>
    <mergeCell ref="C6:M6"/>
  </mergeCells>
  <phoneticPr fontId="2" type="noConversion"/>
  <printOptions horizontalCentered="1"/>
  <pageMargins left="0.39370078740157483" right="0.78740157480314965" top="0.98425196850393704" bottom="0.39370078740157483" header="0.19685039370078741" footer="0.19685039370078741"/>
  <pageSetup paperSize="9" scale="80" firstPageNumber="2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view="pageBreakPreview" topLeftCell="A3" zoomScaleNormal="100" zoomScaleSheetLayoutView="100" workbookViewId="0">
      <selection activeCell="K78" sqref="K78"/>
    </sheetView>
  </sheetViews>
  <sheetFormatPr defaultRowHeight="21.6" customHeight="1"/>
  <cols>
    <col min="1" max="3" width="1.7109375" style="7" customWidth="1"/>
    <col min="4" max="6" width="15.7109375" style="7" customWidth="1"/>
    <col min="7" max="7" width="8.7109375" style="7" customWidth="1"/>
    <col min="8" max="8" width="0.85546875" style="7" customWidth="1"/>
    <col min="9" max="9" width="15.42578125" style="7" customWidth="1"/>
    <col min="10" max="10" width="0.85546875" style="7" customWidth="1"/>
    <col min="11" max="11" width="15.42578125" style="7" customWidth="1"/>
    <col min="12" max="12" width="0.85546875" style="7" customWidth="1"/>
    <col min="13" max="13" width="15.42578125" style="7" customWidth="1"/>
    <col min="14" max="14" width="0.85546875" style="7" customWidth="1"/>
    <col min="15" max="15" width="15.42578125" style="7" customWidth="1"/>
    <col min="16" max="16384" width="9.140625" style="7"/>
  </cols>
  <sheetData>
    <row r="1" spans="1:15" ht="21.6" customHeight="1">
      <c r="A1" s="24"/>
      <c r="B1" s="24"/>
      <c r="C1" s="24"/>
      <c r="D1" s="24"/>
      <c r="E1" s="24"/>
      <c r="F1" s="24"/>
      <c r="G1" s="33"/>
      <c r="H1" s="34"/>
      <c r="I1" s="1"/>
      <c r="K1" s="1"/>
      <c r="O1" s="1" t="s">
        <v>54</v>
      </c>
    </row>
    <row r="2" spans="1:15" ht="21.6" customHeight="1">
      <c r="A2" s="10" t="s">
        <v>109</v>
      </c>
      <c r="B2" s="10"/>
      <c r="C2" s="10"/>
      <c r="D2" s="56"/>
      <c r="E2" s="56"/>
      <c r="F2" s="56"/>
      <c r="G2" s="57"/>
      <c r="H2" s="58"/>
      <c r="I2" s="57"/>
      <c r="K2" s="57"/>
    </row>
    <row r="3" spans="1:15" ht="21.6" customHeight="1">
      <c r="A3" s="56" t="s">
        <v>42</v>
      </c>
      <c r="B3" s="56"/>
      <c r="C3" s="56"/>
      <c r="D3" s="56"/>
      <c r="E3" s="56"/>
      <c r="F3" s="56"/>
      <c r="G3" s="57"/>
      <c r="H3" s="58"/>
      <c r="I3" s="57"/>
      <c r="K3" s="57"/>
    </row>
    <row r="4" spans="1:15" ht="21.6" customHeight="1">
      <c r="A4" s="2" t="s">
        <v>198</v>
      </c>
      <c r="B4" s="2"/>
      <c r="C4" s="2"/>
      <c r="D4" s="38"/>
      <c r="E4" s="38"/>
      <c r="F4" s="38"/>
      <c r="G4" s="35"/>
      <c r="H4" s="37"/>
      <c r="I4" s="35"/>
      <c r="K4" s="35"/>
    </row>
    <row r="5" spans="1:15" ht="21.6" customHeight="1">
      <c r="D5" s="38"/>
      <c r="E5" s="38"/>
      <c r="F5" s="38"/>
      <c r="G5" s="39"/>
      <c r="H5" s="38"/>
      <c r="I5" s="39"/>
      <c r="K5" s="39"/>
      <c r="O5" s="39" t="s">
        <v>53</v>
      </c>
    </row>
    <row r="6" spans="1:15" ht="21.6" customHeight="1">
      <c r="D6" s="38"/>
      <c r="E6" s="38"/>
      <c r="F6" s="38"/>
      <c r="G6" s="39"/>
      <c r="H6" s="38"/>
      <c r="I6" s="183" t="s">
        <v>99</v>
      </c>
      <c r="J6" s="183"/>
      <c r="K6" s="183"/>
      <c r="M6" s="181" t="s">
        <v>100</v>
      </c>
      <c r="N6" s="181"/>
      <c r="O6" s="181"/>
    </row>
    <row r="7" spans="1:15" ht="21.6" customHeight="1">
      <c r="D7" s="38"/>
      <c r="E7" s="38"/>
      <c r="F7" s="38"/>
      <c r="G7" s="41" t="s">
        <v>13</v>
      </c>
      <c r="H7" s="38"/>
      <c r="I7" s="42">
        <v>2565</v>
      </c>
      <c r="K7" s="42">
        <v>2564</v>
      </c>
      <c r="M7" s="42">
        <v>2565</v>
      </c>
      <c r="N7" s="43"/>
      <c r="O7" s="42">
        <v>2564</v>
      </c>
    </row>
    <row r="8" spans="1:15" ht="21.6" customHeight="1">
      <c r="A8" s="104" t="s">
        <v>43</v>
      </c>
      <c r="B8" s="104"/>
      <c r="C8" s="104"/>
      <c r="D8" s="104"/>
      <c r="E8" s="104"/>
      <c r="F8" s="104"/>
      <c r="I8" s="59"/>
      <c r="K8" s="59"/>
      <c r="M8" s="59"/>
      <c r="N8" s="126"/>
      <c r="O8" s="59"/>
    </row>
    <row r="9" spans="1:15" ht="21.6" customHeight="1">
      <c r="A9" s="105" t="s">
        <v>176</v>
      </c>
      <c r="B9" s="105"/>
      <c r="C9" s="105"/>
      <c r="D9" s="105"/>
      <c r="E9" s="105"/>
      <c r="F9" s="105"/>
      <c r="I9" s="124">
        <f>PL!E58</f>
        <v>-51203</v>
      </c>
      <c r="K9" s="124">
        <f>PL!G58</f>
        <v>4415</v>
      </c>
      <c r="M9" s="124">
        <f>PL!I58</f>
        <v>-45716</v>
      </c>
      <c r="N9" s="124"/>
      <c r="O9" s="124">
        <f>PL!K58</f>
        <v>22345</v>
      </c>
    </row>
    <row r="10" spans="1:15" ht="21.6" customHeight="1">
      <c r="A10" s="105" t="s">
        <v>71</v>
      </c>
      <c r="B10" s="105"/>
      <c r="C10" s="105"/>
      <c r="D10" s="105"/>
      <c r="E10" s="105"/>
      <c r="F10" s="105"/>
      <c r="I10" s="125"/>
      <c r="K10" s="125"/>
      <c r="M10" s="125"/>
      <c r="N10" s="124"/>
      <c r="O10" s="125"/>
    </row>
    <row r="11" spans="1:15" ht="21.6" customHeight="1">
      <c r="A11" s="105" t="s">
        <v>44</v>
      </c>
      <c r="B11" s="105"/>
      <c r="C11" s="105"/>
      <c r="D11" s="105"/>
      <c r="E11" s="105"/>
      <c r="F11" s="105"/>
      <c r="N11" s="124"/>
    </row>
    <row r="12" spans="1:15" ht="21.6" customHeight="1">
      <c r="A12" s="105" t="s">
        <v>65</v>
      </c>
      <c r="B12" s="105"/>
      <c r="C12" s="105"/>
      <c r="D12" s="105"/>
      <c r="E12" s="105"/>
      <c r="F12" s="105"/>
      <c r="G12" s="147"/>
      <c r="H12" s="147"/>
      <c r="I12" s="124">
        <v>5185</v>
      </c>
      <c r="J12" s="147"/>
      <c r="K12" s="161">
        <v>5739</v>
      </c>
      <c r="L12"/>
      <c r="M12" s="139">
        <v>4047</v>
      </c>
      <c r="N12"/>
      <c r="O12" s="161">
        <v>5322</v>
      </c>
    </row>
    <row r="13" spans="1:15" ht="21.6" customHeight="1">
      <c r="A13" s="105" t="s">
        <v>166</v>
      </c>
      <c r="B13" s="105"/>
      <c r="C13" s="105"/>
      <c r="D13" s="105"/>
      <c r="E13" s="105"/>
      <c r="F13" s="105"/>
      <c r="G13" s="107">
        <v>9</v>
      </c>
      <c r="H13" s="147"/>
      <c r="I13" s="124">
        <v>63730</v>
      </c>
      <c r="J13" s="147"/>
      <c r="K13" s="161">
        <v>68605</v>
      </c>
      <c r="L13"/>
      <c r="M13" s="139">
        <v>60015</v>
      </c>
      <c r="N13"/>
      <c r="O13" s="161">
        <v>67740</v>
      </c>
    </row>
    <row r="14" spans="1:15" ht="21.6" customHeight="1">
      <c r="A14" s="148" t="s">
        <v>158</v>
      </c>
      <c r="B14" s="148"/>
      <c r="C14" s="148"/>
      <c r="D14" s="105"/>
      <c r="E14" s="105"/>
      <c r="F14" s="105"/>
      <c r="G14" s="107">
        <v>10</v>
      </c>
      <c r="H14" s="147"/>
      <c r="I14" s="124">
        <v>-99</v>
      </c>
      <c r="J14" s="147"/>
      <c r="K14" s="161">
        <v>-15</v>
      </c>
      <c r="L14"/>
      <c r="M14" s="139">
        <v>-99</v>
      </c>
      <c r="N14"/>
      <c r="O14" s="161">
        <v>-15</v>
      </c>
    </row>
    <row r="15" spans="1:15" ht="21.6" customHeight="1">
      <c r="A15" s="105" t="s">
        <v>141</v>
      </c>
      <c r="B15" s="105"/>
      <c r="C15" s="105"/>
      <c r="G15" s="107">
        <v>10</v>
      </c>
      <c r="H15" s="147"/>
      <c r="I15" s="124">
        <v>-31</v>
      </c>
      <c r="J15" s="147"/>
      <c r="K15" s="161">
        <v>-5</v>
      </c>
      <c r="L15"/>
      <c r="M15" s="125">
        <v>-31</v>
      </c>
      <c r="N15"/>
      <c r="O15" s="161">
        <v>-5</v>
      </c>
    </row>
    <row r="16" spans="1:15" ht="21.6" customHeight="1">
      <c r="A16" s="105" t="s">
        <v>213</v>
      </c>
      <c r="B16" s="105"/>
      <c r="C16" s="105"/>
      <c r="G16" s="107"/>
      <c r="H16" s="147"/>
      <c r="I16" s="124">
        <v>0</v>
      </c>
      <c r="J16" s="147"/>
      <c r="K16" s="161">
        <v>-1</v>
      </c>
      <c r="L16"/>
      <c r="M16" s="125">
        <v>0</v>
      </c>
      <c r="N16"/>
      <c r="O16" s="161">
        <v>-1</v>
      </c>
    </row>
    <row r="17" spans="1:15" ht="21.6" customHeight="1">
      <c r="A17" s="105" t="s">
        <v>142</v>
      </c>
      <c r="B17" s="105"/>
      <c r="C17" s="105"/>
      <c r="D17" s="105"/>
      <c r="E17" s="105"/>
      <c r="F17" s="105"/>
      <c r="G17" s="147"/>
      <c r="H17" s="147"/>
      <c r="I17" s="124">
        <v>-7537</v>
      </c>
      <c r="J17" s="147"/>
      <c r="K17" s="161">
        <v>-10736</v>
      </c>
      <c r="L17"/>
      <c r="M17" s="140">
        <v>-7537</v>
      </c>
      <c r="N17"/>
      <c r="O17" s="161">
        <v>-10736</v>
      </c>
    </row>
    <row r="18" spans="1:15" ht="21.6" customHeight="1">
      <c r="A18" s="105" t="s">
        <v>148</v>
      </c>
      <c r="B18" s="105"/>
      <c r="C18" s="105"/>
      <c r="D18" s="105"/>
      <c r="E18" s="105"/>
      <c r="F18" s="105"/>
      <c r="G18" s="147"/>
      <c r="H18" s="147"/>
      <c r="I18" s="124">
        <v>-172</v>
      </c>
      <c r="J18" s="147"/>
      <c r="K18" s="161">
        <v>-220</v>
      </c>
      <c r="L18"/>
      <c r="M18" s="124">
        <v>-166</v>
      </c>
      <c r="N18"/>
      <c r="O18" s="161">
        <v>-213</v>
      </c>
    </row>
    <row r="19" spans="1:15" ht="21.6" customHeight="1">
      <c r="A19" s="105" t="s">
        <v>66</v>
      </c>
      <c r="B19" s="105"/>
      <c r="C19" s="105"/>
      <c r="D19" s="105"/>
      <c r="E19" s="105"/>
      <c r="F19" s="105"/>
      <c r="G19" s="147"/>
      <c r="H19" s="147"/>
      <c r="I19" s="124">
        <v>-2320</v>
      </c>
      <c r="J19" s="147"/>
      <c r="K19" s="161">
        <v>626</v>
      </c>
      <c r="L19"/>
      <c r="M19" s="124">
        <v>-2389</v>
      </c>
      <c r="N19"/>
      <c r="O19" s="161">
        <v>568</v>
      </c>
    </row>
    <row r="20" spans="1:15" ht="21.6" customHeight="1">
      <c r="A20" s="164" t="s">
        <v>199</v>
      </c>
      <c r="B20" s="164"/>
      <c r="C20" s="164"/>
      <c r="D20" s="105"/>
      <c r="E20" s="105"/>
      <c r="F20" s="105"/>
      <c r="G20" s="147"/>
      <c r="H20" s="147"/>
      <c r="I20" s="124">
        <v>0</v>
      </c>
      <c r="J20" s="147"/>
      <c r="K20" s="161">
        <v>0</v>
      </c>
      <c r="L20"/>
      <c r="M20" s="138">
        <v>-10000</v>
      </c>
      <c r="N20"/>
      <c r="O20" s="161">
        <v>-30000</v>
      </c>
    </row>
    <row r="21" spans="1:15" s="24" customFormat="1" ht="21.6" customHeight="1">
      <c r="A21" s="108" t="s">
        <v>143</v>
      </c>
      <c r="B21" s="108"/>
      <c r="C21" s="108"/>
      <c r="D21" s="108"/>
      <c r="E21" s="108"/>
      <c r="F21" s="108"/>
      <c r="G21" s="147"/>
      <c r="H21" s="147"/>
      <c r="I21" s="114">
        <v>24997</v>
      </c>
      <c r="J21" s="147"/>
      <c r="K21" s="114">
        <v>43270</v>
      </c>
      <c r="L21"/>
      <c r="M21" s="114">
        <v>25010</v>
      </c>
      <c r="N21"/>
      <c r="O21" s="114">
        <v>43588</v>
      </c>
    </row>
    <row r="22" spans="1:15" ht="21.6" customHeight="1">
      <c r="A22" s="105" t="s">
        <v>88</v>
      </c>
      <c r="B22" s="105"/>
      <c r="C22" s="105"/>
      <c r="D22" s="105"/>
      <c r="E22" s="105"/>
      <c r="F22" s="105"/>
      <c r="I22" s="86"/>
    </row>
    <row r="23" spans="1:15" ht="21.6" customHeight="1">
      <c r="A23" s="105" t="s">
        <v>89</v>
      </c>
      <c r="B23" s="105"/>
      <c r="C23" s="105"/>
      <c r="D23" s="105"/>
      <c r="E23" s="105"/>
      <c r="F23" s="105"/>
      <c r="I23" s="89">
        <f>SUM(I9:I21)</f>
        <v>32550</v>
      </c>
      <c r="K23" s="89">
        <f>SUM(K9:K21)</f>
        <v>111678</v>
      </c>
      <c r="M23" s="89">
        <f>SUM(M9:M21)</f>
        <v>23134</v>
      </c>
      <c r="N23" s="124"/>
      <c r="O23" s="89">
        <f>SUM(O9:O21)</f>
        <v>98593</v>
      </c>
    </row>
    <row r="24" spans="1:15" ht="21.6" customHeight="1">
      <c r="A24" s="105" t="s">
        <v>57</v>
      </c>
      <c r="B24" s="105"/>
      <c r="C24" s="105"/>
      <c r="D24" s="105"/>
      <c r="E24" s="105"/>
      <c r="F24" s="105"/>
      <c r="I24" s="109"/>
      <c r="K24" s="126"/>
      <c r="M24" s="126"/>
      <c r="N24" s="126"/>
      <c r="O24" s="126"/>
    </row>
    <row r="25" spans="1:15" ht="21.6" customHeight="1">
      <c r="A25" s="105" t="s">
        <v>47</v>
      </c>
      <c r="B25" s="105"/>
      <c r="C25" s="105"/>
      <c r="D25" s="105"/>
      <c r="E25" s="105"/>
      <c r="F25" s="105"/>
      <c r="I25" s="106">
        <v>1434</v>
      </c>
      <c r="J25" s="147"/>
      <c r="K25" s="139">
        <v>876</v>
      </c>
      <c r="L25"/>
      <c r="M25" s="139">
        <v>180</v>
      </c>
      <c r="N25"/>
      <c r="O25" s="139">
        <v>-4970</v>
      </c>
    </row>
    <row r="26" spans="1:15" ht="21.6" customHeight="1">
      <c r="A26" s="148" t="s">
        <v>163</v>
      </c>
      <c r="B26" s="148"/>
      <c r="C26" s="148"/>
      <c r="D26" s="105"/>
      <c r="E26" s="105"/>
      <c r="F26" s="105"/>
      <c r="I26" s="106">
        <v>-8470</v>
      </c>
      <c r="J26" s="147"/>
      <c r="K26" s="139">
        <v>-6955</v>
      </c>
      <c r="L26"/>
      <c r="M26" s="140">
        <v>0</v>
      </c>
      <c r="N26"/>
      <c r="O26" s="139">
        <v>0</v>
      </c>
    </row>
    <row r="27" spans="1:15" ht="21.6" customHeight="1">
      <c r="A27" s="105" t="s">
        <v>72</v>
      </c>
      <c r="B27" s="105"/>
      <c r="C27" s="105"/>
      <c r="D27" s="105"/>
      <c r="E27" s="105"/>
      <c r="F27" s="105"/>
      <c r="I27" s="106">
        <v>40588</v>
      </c>
      <c r="J27" s="147"/>
      <c r="K27" s="139">
        <v>62309</v>
      </c>
      <c r="L27"/>
      <c r="M27" s="139">
        <v>40588</v>
      </c>
      <c r="N27"/>
      <c r="O27" s="139">
        <v>62309</v>
      </c>
    </row>
    <row r="28" spans="1:15" ht="21.6" customHeight="1">
      <c r="A28" s="105" t="s">
        <v>73</v>
      </c>
      <c r="B28" s="105"/>
      <c r="C28" s="105"/>
      <c r="D28" s="105"/>
      <c r="E28" s="105"/>
      <c r="F28" s="105"/>
      <c r="I28" s="106">
        <v>204466</v>
      </c>
      <c r="J28" s="147"/>
      <c r="K28" s="139">
        <v>-15419</v>
      </c>
      <c r="L28"/>
      <c r="M28" s="139">
        <v>204466</v>
      </c>
      <c r="N28"/>
      <c r="O28" s="139">
        <v>-15419</v>
      </c>
    </row>
    <row r="29" spans="1:15" ht="21.6" customHeight="1">
      <c r="A29" s="105" t="s">
        <v>75</v>
      </c>
      <c r="B29" s="105"/>
      <c r="C29" s="105"/>
      <c r="D29" s="105"/>
      <c r="E29" s="105"/>
      <c r="F29" s="105"/>
      <c r="I29" s="132">
        <v>21733</v>
      </c>
      <c r="J29" s="147"/>
      <c r="K29" s="162">
        <v>-4866</v>
      </c>
      <c r="L29"/>
      <c r="M29" s="162">
        <v>21733</v>
      </c>
      <c r="N29"/>
      <c r="O29" s="162">
        <v>-4866</v>
      </c>
    </row>
    <row r="30" spans="1:15" ht="21.6" customHeight="1">
      <c r="A30" s="105" t="s">
        <v>76</v>
      </c>
      <c r="B30" s="105"/>
      <c r="C30" s="105"/>
      <c r="D30" s="105"/>
      <c r="E30" s="105"/>
      <c r="F30" s="105"/>
      <c r="I30" s="106">
        <v>10112</v>
      </c>
      <c r="J30" s="147"/>
      <c r="K30" s="139">
        <v>14127</v>
      </c>
      <c r="L30"/>
      <c r="M30" s="139">
        <v>10112</v>
      </c>
      <c r="N30"/>
      <c r="O30" s="139">
        <v>14127</v>
      </c>
    </row>
    <row r="31" spans="1:15" ht="21.6" customHeight="1">
      <c r="A31" s="105" t="s">
        <v>207</v>
      </c>
      <c r="B31" s="105"/>
      <c r="C31" s="105"/>
      <c r="D31" s="105"/>
      <c r="E31" s="105"/>
      <c r="F31" s="105"/>
      <c r="I31" s="139">
        <v>-2564</v>
      </c>
      <c r="J31" s="147"/>
      <c r="K31" s="139">
        <v>0</v>
      </c>
      <c r="L31"/>
      <c r="M31" s="139">
        <v>-2564</v>
      </c>
      <c r="N31"/>
      <c r="O31" s="139">
        <v>0</v>
      </c>
    </row>
    <row r="32" spans="1:15" ht="21.6" customHeight="1">
      <c r="A32" s="105" t="s">
        <v>48</v>
      </c>
      <c r="B32" s="105"/>
      <c r="C32" s="105"/>
      <c r="D32" s="105"/>
      <c r="E32" s="105"/>
      <c r="F32" s="105"/>
      <c r="I32" s="139">
        <v>-1486</v>
      </c>
      <c r="J32" s="147"/>
      <c r="K32" s="139">
        <v>-1041</v>
      </c>
      <c r="L32"/>
      <c r="M32" s="139">
        <v>101</v>
      </c>
      <c r="N32"/>
      <c r="O32" s="139">
        <v>-234</v>
      </c>
    </row>
    <row r="33" spans="1:15" ht="21.6" customHeight="1">
      <c r="A33" s="105" t="s">
        <v>127</v>
      </c>
      <c r="B33" s="105"/>
      <c r="C33" s="105"/>
      <c r="D33" s="105"/>
      <c r="E33" s="105"/>
      <c r="F33" s="105"/>
      <c r="I33" s="139"/>
      <c r="J33" s="147"/>
      <c r="K33" s="163"/>
      <c r="L33"/>
      <c r="M33" s="163"/>
      <c r="N33"/>
      <c r="O33" s="163"/>
    </row>
    <row r="34" spans="1:15" ht="21.6" customHeight="1">
      <c r="A34" s="105" t="s">
        <v>49</v>
      </c>
      <c r="B34" s="105"/>
      <c r="C34" s="105"/>
      <c r="D34" s="105"/>
      <c r="E34" s="105"/>
      <c r="F34" s="105"/>
      <c r="I34" s="139">
        <v>517</v>
      </c>
      <c r="J34" s="147"/>
      <c r="K34" s="139">
        <v>3035</v>
      </c>
      <c r="L34"/>
      <c r="M34" s="139">
        <v>-19</v>
      </c>
      <c r="N34"/>
      <c r="O34" s="139">
        <v>725</v>
      </c>
    </row>
    <row r="35" spans="1:15" s="24" customFormat="1" ht="21.6" customHeight="1">
      <c r="A35" s="108" t="s">
        <v>144</v>
      </c>
      <c r="B35" s="108"/>
      <c r="C35" s="108"/>
      <c r="D35" s="108"/>
      <c r="E35" s="108"/>
      <c r="F35" s="108"/>
      <c r="I35" s="139">
        <v>-3257</v>
      </c>
      <c r="J35" s="147"/>
      <c r="K35" s="137">
        <v>19029</v>
      </c>
      <c r="L35"/>
      <c r="M35" s="137">
        <v>-3403</v>
      </c>
      <c r="N35"/>
      <c r="O35" s="139">
        <v>19227</v>
      </c>
    </row>
    <row r="36" spans="1:15" s="24" customFormat="1" ht="21.6" customHeight="1">
      <c r="A36" s="108" t="s">
        <v>50</v>
      </c>
      <c r="B36" s="108"/>
      <c r="C36" s="108"/>
      <c r="D36" s="108"/>
      <c r="E36" s="108"/>
      <c r="F36" s="108"/>
      <c r="I36" s="139">
        <v>-3660</v>
      </c>
      <c r="J36" s="147"/>
      <c r="K36" s="137">
        <v>-8911</v>
      </c>
      <c r="L36"/>
      <c r="M36" s="137">
        <v>-3294</v>
      </c>
      <c r="N36"/>
      <c r="O36" s="137">
        <v>-8956</v>
      </c>
    </row>
    <row r="37" spans="1:15" s="24" customFormat="1" ht="21.6" customHeight="1">
      <c r="A37" s="108" t="s">
        <v>149</v>
      </c>
      <c r="B37" s="108"/>
      <c r="C37" s="108"/>
      <c r="D37" s="108"/>
      <c r="E37" s="108"/>
      <c r="F37" s="108"/>
      <c r="I37" s="95">
        <v>-298</v>
      </c>
      <c r="J37" s="147"/>
      <c r="K37" s="129">
        <v>-12113</v>
      </c>
      <c r="L37"/>
      <c r="M37" s="129">
        <v>-298</v>
      </c>
      <c r="N37"/>
      <c r="O37" s="129">
        <v>-12113</v>
      </c>
    </row>
    <row r="38" spans="1:15" ht="21.6" customHeight="1">
      <c r="A38" s="105" t="s">
        <v>43</v>
      </c>
      <c r="B38" s="105"/>
      <c r="C38" s="105"/>
      <c r="D38" s="105"/>
      <c r="E38" s="105"/>
      <c r="F38" s="105"/>
      <c r="I38" s="124">
        <f>SUM(I25:I37)+I23</f>
        <v>291665</v>
      </c>
      <c r="K38" s="124">
        <f>SUM(K25:K37)+K23</f>
        <v>161749</v>
      </c>
      <c r="M38" s="124">
        <f>SUM(M25:M37)+M23</f>
        <v>290736</v>
      </c>
      <c r="N38" s="124"/>
      <c r="O38" s="124">
        <f>SUM(O25:O37)+O23</f>
        <v>148423</v>
      </c>
    </row>
    <row r="39" spans="1:15" ht="21.6" customHeight="1">
      <c r="A39" s="105" t="s">
        <v>150</v>
      </c>
      <c r="B39" s="105"/>
      <c r="C39" s="105"/>
      <c r="D39" s="105"/>
      <c r="E39" s="105"/>
      <c r="F39" s="105"/>
      <c r="I39" s="124">
        <v>172</v>
      </c>
      <c r="K39" s="161">
        <v>220</v>
      </c>
      <c r="L39"/>
      <c r="M39" s="137">
        <v>166</v>
      </c>
      <c r="N39"/>
      <c r="O39" s="137">
        <v>213</v>
      </c>
    </row>
    <row r="40" spans="1:15" ht="21.6" customHeight="1">
      <c r="A40" s="164" t="s">
        <v>200</v>
      </c>
      <c r="B40" s="164"/>
      <c r="C40" s="164"/>
      <c r="D40" s="105"/>
      <c r="E40" s="105"/>
      <c r="F40" s="105"/>
      <c r="I40" s="124">
        <v>0</v>
      </c>
      <c r="K40" s="161">
        <v>-515</v>
      </c>
      <c r="L40"/>
      <c r="M40" s="137">
        <v>0</v>
      </c>
      <c r="N40"/>
      <c r="O40" s="137">
        <v>-515</v>
      </c>
    </row>
    <row r="41" spans="1:15" ht="21.6" customHeight="1">
      <c r="A41" s="105" t="s">
        <v>155</v>
      </c>
      <c r="B41" s="105"/>
      <c r="C41" s="105"/>
      <c r="D41" s="105"/>
      <c r="E41" s="105"/>
      <c r="F41" s="105"/>
      <c r="I41" s="89">
        <v>-23220</v>
      </c>
      <c r="K41" s="137">
        <v>-43904</v>
      </c>
      <c r="L41"/>
      <c r="M41" s="137">
        <v>-23282</v>
      </c>
      <c r="N41"/>
      <c r="O41" s="137">
        <v>-44279</v>
      </c>
    </row>
    <row r="42" spans="1:15" ht="21.6" customHeight="1">
      <c r="A42" s="105" t="s">
        <v>156</v>
      </c>
      <c r="B42" s="105"/>
      <c r="C42" s="105"/>
      <c r="D42" s="105"/>
      <c r="E42" s="105"/>
      <c r="F42" s="105"/>
      <c r="I42" s="89">
        <v>-9436</v>
      </c>
      <c r="K42" s="137">
        <v>-19428</v>
      </c>
      <c r="L42"/>
      <c r="M42" s="137">
        <v>-6982</v>
      </c>
      <c r="N42"/>
      <c r="O42" s="137">
        <v>-14854</v>
      </c>
    </row>
    <row r="43" spans="1:15" ht="21.6" customHeight="1">
      <c r="A43" s="104" t="s">
        <v>212</v>
      </c>
      <c r="B43" s="104"/>
      <c r="C43" s="104"/>
      <c r="D43" s="104"/>
      <c r="E43" s="104"/>
      <c r="F43" s="104"/>
      <c r="I43" s="118">
        <f>SUM(I38:I42)</f>
        <v>259181</v>
      </c>
      <c r="K43" s="118">
        <f>SUM(K38:K42)</f>
        <v>98122</v>
      </c>
      <c r="M43" s="118">
        <f>SUM(M38:M42)</f>
        <v>260638</v>
      </c>
      <c r="N43" s="124"/>
      <c r="O43" s="118">
        <f>SUM(O38:O42)</f>
        <v>88988</v>
      </c>
    </row>
    <row r="44" spans="1:15" ht="21.6" customHeight="1">
      <c r="A44" s="104"/>
      <c r="B44" s="104"/>
      <c r="C44" s="104"/>
      <c r="D44" s="104"/>
      <c r="E44" s="104"/>
      <c r="F44" s="104"/>
      <c r="I44" s="124"/>
      <c r="K44" s="124"/>
    </row>
    <row r="45" spans="1:15" ht="21.6" customHeight="1">
      <c r="A45" s="7" t="s">
        <v>22</v>
      </c>
      <c r="G45" s="59"/>
      <c r="H45" s="126"/>
      <c r="I45" s="59"/>
      <c r="K45" s="59"/>
    </row>
    <row r="46" spans="1:15" ht="21.6" customHeight="1">
      <c r="A46" s="24"/>
      <c r="B46" s="24"/>
      <c r="C46" s="24"/>
      <c r="D46" s="24"/>
      <c r="E46" s="24"/>
      <c r="F46" s="24"/>
      <c r="G46" s="33"/>
      <c r="H46" s="34"/>
      <c r="I46" s="1"/>
      <c r="K46" s="1"/>
      <c r="O46" s="1" t="s">
        <v>54</v>
      </c>
    </row>
    <row r="47" spans="1:15" ht="21.6" customHeight="1">
      <c r="A47" s="10" t="s">
        <v>109</v>
      </c>
      <c r="B47" s="10"/>
      <c r="C47" s="10"/>
      <c r="D47" s="56"/>
      <c r="E47" s="56"/>
      <c r="F47" s="56"/>
      <c r="G47" s="57"/>
      <c r="H47" s="58"/>
      <c r="I47" s="57"/>
      <c r="K47" s="57"/>
    </row>
    <row r="48" spans="1:15" ht="21.6" customHeight="1">
      <c r="A48" s="56" t="s">
        <v>46</v>
      </c>
      <c r="B48" s="56"/>
      <c r="C48" s="56"/>
      <c r="D48" s="56"/>
      <c r="E48" s="56"/>
      <c r="F48" s="56"/>
      <c r="G48" s="57"/>
      <c r="H48" s="58"/>
      <c r="I48" s="57"/>
      <c r="K48" s="57"/>
    </row>
    <row r="49" spans="1:15" ht="21.6" customHeight="1">
      <c r="A49" s="2" t="s">
        <v>198</v>
      </c>
      <c r="B49" s="2"/>
      <c r="C49" s="2"/>
      <c r="D49" s="38"/>
      <c r="E49" s="38"/>
      <c r="F49" s="38"/>
      <c r="G49" s="35"/>
      <c r="H49" s="37"/>
      <c r="I49" s="35"/>
      <c r="K49" s="35"/>
    </row>
    <row r="50" spans="1:15" ht="21.6" customHeight="1">
      <c r="D50" s="38"/>
      <c r="E50" s="38"/>
      <c r="F50" s="38"/>
      <c r="G50" s="39"/>
      <c r="H50" s="38"/>
      <c r="I50" s="39"/>
      <c r="K50" s="39"/>
      <c r="O50" s="39" t="s">
        <v>53</v>
      </c>
    </row>
    <row r="51" spans="1:15" ht="21.6" customHeight="1">
      <c r="D51" s="38"/>
      <c r="E51" s="38"/>
      <c r="F51" s="38"/>
      <c r="G51" s="39"/>
      <c r="H51" s="38"/>
      <c r="I51" s="183" t="s">
        <v>99</v>
      </c>
      <c r="J51" s="183"/>
      <c r="K51" s="183"/>
      <c r="M51" s="181" t="s">
        <v>100</v>
      </c>
      <c r="N51" s="181"/>
      <c r="O51" s="181"/>
    </row>
    <row r="52" spans="1:15" ht="21.6" customHeight="1">
      <c r="D52" s="38"/>
      <c r="E52" s="38"/>
      <c r="F52" s="38"/>
      <c r="G52" s="41" t="s">
        <v>13</v>
      </c>
      <c r="H52" s="38"/>
      <c r="I52" s="42">
        <v>2565</v>
      </c>
      <c r="K52" s="42">
        <v>2564</v>
      </c>
      <c r="M52" s="42">
        <v>2565</v>
      </c>
      <c r="N52" s="43"/>
      <c r="O52" s="42">
        <v>2564</v>
      </c>
    </row>
    <row r="53" spans="1:15" ht="21.6" customHeight="1">
      <c r="A53" s="104" t="s">
        <v>184</v>
      </c>
      <c r="B53" s="104"/>
      <c r="C53" s="104"/>
      <c r="D53" s="104"/>
      <c r="E53" s="104"/>
      <c r="F53" s="104"/>
      <c r="I53" s="125"/>
      <c r="K53" s="125"/>
      <c r="M53" s="125"/>
      <c r="N53" s="124"/>
      <c r="O53" s="125"/>
    </row>
    <row r="54" spans="1:15" ht="21.6" customHeight="1">
      <c r="A54" s="105" t="s">
        <v>128</v>
      </c>
      <c r="B54" s="105"/>
      <c r="C54" s="105"/>
      <c r="D54" s="105"/>
      <c r="E54" s="105"/>
      <c r="F54" s="105"/>
      <c r="G54" s="107">
        <v>10</v>
      </c>
      <c r="H54" s="147"/>
      <c r="I54" s="109">
        <v>-390000</v>
      </c>
      <c r="J54" s="147"/>
      <c r="K54" s="141">
        <v>-350000</v>
      </c>
      <c r="L54"/>
      <c r="M54" s="141">
        <v>-390000</v>
      </c>
      <c r="N54"/>
      <c r="O54" s="141">
        <v>-350000</v>
      </c>
    </row>
    <row r="55" spans="1:15" ht="21.6" customHeight="1">
      <c r="A55" s="105" t="s">
        <v>129</v>
      </c>
      <c r="B55" s="105"/>
      <c r="C55" s="105"/>
      <c r="D55" s="105"/>
      <c r="E55" s="105"/>
      <c r="F55" s="105"/>
      <c r="G55" s="107">
        <v>10</v>
      </c>
      <c r="H55" s="147"/>
      <c r="I55" s="109">
        <v>190000</v>
      </c>
      <c r="J55" s="147"/>
      <c r="K55" s="141">
        <v>280005</v>
      </c>
      <c r="L55"/>
      <c r="M55" s="141">
        <v>190000</v>
      </c>
      <c r="N55"/>
      <c r="O55" s="141">
        <v>280005</v>
      </c>
    </row>
    <row r="56" spans="1:15" ht="21.6" customHeight="1">
      <c r="A56" s="105" t="s">
        <v>188</v>
      </c>
      <c r="B56" s="105"/>
      <c r="C56" s="105"/>
      <c r="D56" s="105"/>
      <c r="E56" s="105"/>
      <c r="F56" s="105"/>
      <c r="G56" s="107"/>
      <c r="H56" s="147"/>
      <c r="I56" s="106">
        <v>2032</v>
      </c>
      <c r="J56" s="147"/>
      <c r="K56" s="139">
        <v>-13696</v>
      </c>
      <c r="L56"/>
      <c r="M56" s="139">
        <v>2032</v>
      </c>
      <c r="N56"/>
      <c r="O56" s="139">
        <v>-13696</v>
      </c>
    </row>
    <row r="57" spans="1:15" ht="21.6" customHeight="1">
      <c r="A57" s="164" t="s">
        <v>201</v>
      </c>
      <c r="B57" s="164"/>
      <c r="C57" s="164"/>
      <c r="D57" s="105"/>
      <c r="E57" s="105"/>
      <c r="F57" s="105"/>
      <c r="G57" s="107"/>
      <c r="H57" s="147"/>
      <c r="I57" s="106">
        <v>0</v>
      </c>
      <c r="J57" s="147"/>
      <c r="K57" s="139">
        <v>0</v>
      </c>
      <c r="L57"/>
      <c r="M57" s="139">
        <v>10000</v>
      </c>
      <c r="N57"/>
      <c r="O57" s="139">
        <v>30000</v>
      </c>
    </row>
    <row r="58" spans="1:15" ht="21.6" customHeight="1">
      <c r="A58" s="105" t="s">
        <v>68</v>
      </c>
      <c r="B58" s="105"/>
      <c r="C58" s="105"/>
      <c r="D58" s="105"/>
      <c r="E58" s="105"/>
      <c r="F58" s="105"/>
      <c r="G58" s="107"/>
      <c r="H58" s="147"/>
      <c r="I58" s="106">
        <v>-9</v>
      </c>
      <c r="J58" s="147"/>
      <c r="K58" s="139">
        <v>-94</v>
      </c>
      <c r="L58"/>
      <c r="M58" s="139">
        <v>0</v>
      </c>
      <c r="N58"/>
      <c r="O58" s="139">
        <v>-25</v>
      </c>
    </row>
    <row r="59" spans="1:15" ht="21.6" customHeight="1">
      <c r="A59" s="105" t="s">
        <v>145</v>
      </c>
      <c r="B59" s="105"/>
      <c r="C59" s="105"/>
      <c r="D59" s="105"/>
      <c r="E59" s="105"/>
      <c r="F59" s="105"/>
      <c r="G59" s="107"/>
      <c r="H59" s="147"/>
      <c r="I59" s="106">
        <v>0</v>
      </c>
      <c r="J59" s="147"/>
      <c r="K59" s="139">
        <v>2</v>
      </c>
      <c r="L59"/>
      <c r="M59" s="139">
        <v>0</v>
      </c>
      <c r="N59"/>
      <c r="O59" s="139">
        <v>2</v>
      </c>
    </row>
    <row r="60" spans="1:15" ht="21.6" customHeight="1">
      <c r="A60" s="105" t="s">
        <v>95</v>
      </c>
      <c r="B60" s="105"/>
      <c r="C60" s="105"/>
      <c r="D60" s="105"/>
      <c r="E60" s="105"/>
      <c r="F60" s="105"/>
      <c r="G60" s="107"/>
      <c r="H60" s="147"/>
      <c r="I60" s="106">
        <v>-3488</v>
      </c>
      <c r="J60" s="147"/>
      <c r="K60" s="139">
        <v>-3431</v>
      </c>
      <c r="L60"/>
      <c r="M60" s="139">
        <v>-2245</v>
      </c>
      <c r="N60"/>
      <c r="O60" s="139">
        <v>-3244</v>
      </c>
    </row>
    <row r="61" spans="1:15" ht="21.6" customHeight="1">
      <c r="A61" s="164" t="s">
        <v>202</v>
      </c>
      <c r="B61" s="164"/>
      <c r="C61" s="164"/>
      <c r="D61" s="105"/>
      <c r="E61" s="105"/>
      <c r="F61" s="105"/>
      <c r="G61" s="107"/>
      <c r="H61" s="147"/>
      <c r="I61" s="106">
        <v>0</v>
      </c>
      <c r="J61" s="147"/>
      <c r="K61" s="139">
        <v>0</v>
      </c>
      <c r="L61"/>
      <c r="M61" s="139">
        <v>0</v>
      </c>
      <c r="N61"/>
      <c r="O61" s="139">
        <v>5992</v>
      </c>
    </row>
    <row r="62" spans="1:15" ht="21.6" customHeight="1">
      <c r="A62" s="104" t="s">
        <v>183</v>
      </c>
      <c r="B62" s="104"/>
      <c r="C62" s="104"/>
      <c r="D62" s="104"/>
      <c r="E62" s="104"/>
      <c r="F62" s="104"/>
      <c r="G62" s="107"/>
      <c r="I62" s="110">
        <f>SUM(I54:I61)</f>
        <v>-201465</v>
      </c>
      <c r="K62" s="110">
        <f>SUM(K54:K61)</f>
        <v>-87214</v>
      </c>
      <c r="L62"/>
      <c r="M62" s="110">
        <f>SUM(M54:M61)</f>
        <v>-190213</v>
      </c>
      <c r="N62"/>
      <c r="O62" s="110">
        <f>SUM(O54:O61)</f>
        <v>-50966</v>
      </c>
    </row>
    <row r="63" spans="1:15" ht="21.6" customHeight="1">
      <c r="A63" s="104" t="s">
        <v>51</v>
      </c>
      <c r="B63" s="104"/>
      <c r="C63" s="104"/>
      <c r="D63" s="104"/>
      <c r="E63" s="104"/>
      <c r="F63" s="104"/>
      <c r="G63" s="107"/>
      <c r="I63" s="88"/>
      <c r="K63" s="59"/>
      <c r="M63" s="59"/>
      <c r="N63" s="126"/>
      <c r="O63" s="59"/>
    </row>
    <row r="64" spans="1:15" ht="21.6" customHeight="1">
      <c r="A64" s="105" t="s">
        <v>153</v>
      </c>
      <c r="B64" s="105"/>
      <c r="C64" s="105"/>
      <c r="D64" s="104"/>
      <c r="E64" s="104"/>
      <c r="F64" s="104"/>
      <c r="G64" s="107"/>
      <c r="H64" s="147"/>
      <c r="I64" s="88">
        <v>0</v>
      </c>
      <c r="J64" s="147"/>
      <c r="K64" s="133">
        <v>-7915</v>
      </c>
      <c r="L64"/>
      <c r="M64" s="133">
        <v>0</v>
      </c>
      <c r="N64"/>
      <c r="O64" s="133">
        <v>-7915</v>
      </c>
    </row>
    <row r="65" spans="1:15" ht="21.6" customHeight="1">
      <c r="A65" s="105" t="s">
        <v>151</v>
      </c>
      <c r="B65" s="105"/>
      <c r="C65" s="105"/>
      <c r="D65" s="105"/>
      <c r="E65" s="105"/>
      <c r="F65" s="105"/>
      <c r="G65" s="107"/>
      <c r="H65" s="147"/>
      <c r="I65" s="88">
        <v>0</v>
      </c>
      <c r="J65" s="147"/>
      <c r="K65" s="133">
        <v>-865000</v>
      </c>
      <c r="L65"/>
      <c r="M65" s="133">
        <v>0</v>
      </c>
      <c r="N65"/>
      <c r="O65" s="133">
        <v>-865000</v>
      </c>
    </row>
    <row r="66" spans="1:15" ht="21.6" customHeight="1">
      <c r="A66" s="105" t="s">
        <v>122</v>
      </c>
      <c r="B66" s="105"/>
      <c r="C66" s="105"/>
      <c r="D66" s="105"/>
      <c r="E66" s="105"/>
      <c r="F66" s="105"/>
      <c r="G66" s="107"/>
      <c r="H66" s="147"/>
      <c r="I66" s="88">
        <v>-320000</v>
      </c>
      <c r="J66" s="147"/>
      <c r="K66" s="133">
        <v>815000</v>
      </c>
      <c r="L66"/>
      <c r="M66" s="133">
        <v>-320000</v>
      </c>
      <c r="N66"/>
      <c r="O66" s="133">
        <v>815000</v>
      </c>
    </row>
    <row r="67" spans="1:15" ht="21.6" customHeight="1">
      <c r="A67" s="105" t="s">
        <v>130</v>
      </c>
      <c r="B67" s="105"/>
      <c r="C67" s="105"/>
      <c r="D67" s="105"/>
      <c r="E67" s="105"/>
      <c r="F67" s="105"/>
      <c r="G67" s="107"/>
      <c r="H67" s="147"/>
      <c r="I67" s="88">
        <v>0</v>
      </c>
      <c r="J67" s="147"/>
      <c r="K67" s="133">
        <v>0</v>
      </c>
      <c r="L67"/>
      <c r="M67" s="133">
        <v>0</v>
      </c>
      <c r="N67"/>
      <c r="O67" s="139">
        <v>14000</v>
      </c>
    </row>
    <row r="68" spans="1:15" ht="21.6" customHeight="1">
      <c r="A68" s="164" t="s">
        <v>203</v>
      </c>
      <c r="B68" s="164"/>
      <c r="C68" s="164"/>
      <c r="D68" s="105"/>
      <c r="E68" s="105"/>
      <c r="F68" s="105"/>
      <c r="G68" s="107"/>
      <c r="H68" s="147"/>
      <c r="I68" s="88">
        <v>0</v>
      </c>
      <c r="J68" s="147"/>
      <c r="K68" s="133">
        <v>0</v>
      </c>
      <c r="L68"/>
      <c r="M68" s="133">
        <v>-13000</v>
      </c>
      <c r="N68"/>
      <c r="O68" s="139">
        <v>-33000</v>
      </c>
    </row>
    <row r="69" spans="1:15" ht="21.6" customHeight="1">
      <c r="A69" s="105" t="s">
        <v>173</v>
      </c>
      <c r="B69" s="105"/>
      <c r="C69" s="105"/>
      <c r="D69" s="105"/>
      <c r="E69" s="105"/>
      <c r="F69" s="105"/>
      <c r="G69" s="107">
        <v>17</v>
      </c>
      <c r="H69" s="147"/>
      <c r="I69" s="88">
        <v>265740</v>
      </c>
      <c r="J69" s="147"/>
      <c r="K69" s="133">
        <v>0</v>
      </c>
      <c r="L69"/>
      <c r="M69" s="133">
        <v>265740</v>
      </c>
      <c r="N69"/>
      <c r="O69" s="133">
        <v>0</v>
      </c>
    </row>
    <row r="70" spans="1:15" ht="21.6" customHeight="1">
      <c r="A70" s="105" t="s">
        <v>112</v>
      </c>
      <c r="B70" s="105"/>
      <c r="C70" s="105"/>
      <c r="D70" s="105"/>
      <c r="E70" s="105"/>
      <c r="F70" s="105"/>
      <c r="G70" s="107"/>
      <c r="H70" s="147"/>
      <c r="I70" s="106">
        <v>0</v>
      </c>
      <c r="J70" s="147"/>
      <c r="K70" s="139">
        <v>393800</v>
      </c>
      <c r="L70"/>
      <c r="M70" s="133">
        <v>0</v>
      </c>
      <c r="N70"/>
      <c r="O70" s="139">
        <v>393800</v>
      </c>
    </row>
    <row r="71" spans="1:15" ht="21.6" customHeight="1">
      <c r="A71" s="105" t="s">
        <v>120</v>
      </c>
      <c r="B71" s="105"/>
      <c r="C71" s="105"/>
      <c r="D71" s="105"/>
      <c r="E71" s="105"/>
      <c r="F71" s="105"/>
      <c r="G71" s="107"/>
      <c r="H71" s="147"/>
      <c r="I71" s="106">
        <v>0</v>
      </c>
      <c r="J71" s="147"/>
      <c r="K71" s="139">
        <v>-200000</v>
      </c>
      <c r="L71"/>
      <c r="M71" s="139">
        <v>0</v>
      </c>
      <c r="N71"/>
      <c r="O71" s="139">
        <v>-200000</v>
      </c>
    </row>
    <row r="72" spans="1:15" ht="21.6" customHeight="1">
      <c r="A72" s="105" t="s">
        <v>146</v>
      </c>
      <c r="B72" s="105"/>
      <c r="C72" s="105"/>
      <c r="D72" s="105"/>
      <c r="E72" s="105"/>
      <c r="F72" s="105"/>
      <c r="G72" s="107"/>
      <c r="H72" s="147"/>
      <c r="I72" s="106">
        <v>-2280</v>
      </c>
      <c r="J72" s="147"/>
      <c r="K72" s="139">
        <v>-3011</v>
      </c>
      <c r="L72"/>
      <c r="M72" s="139">
        <v>-1949</v>
      </c>
      <c r="N72"/>
      <c r="O72" s="139">
        <v>-2715</v>
      </c>
    </row>
    <row r="73" spans="1:15" ht="21.6" customHeight="1">
      <c r="A73" s="105" t="s">
        <v>147</v>
      </c>
      <c r="B73" s="105"/>
      <c r="C73" s="105"/>
      <c r="D73" s="105"/>
      <c r="E73" s="105"/>
      <c r="F73" s="105"/>
      <c r="G73" s="107"/>
      <c r="H73" s="147"/>
      <c r="I73" s="106">
        <v>0</v>
      </c>
      <c r="J73" s="147"/>
      <c r="K73" s="139">
        <v>-5361</v>
      </c>
      <c r="L73"/>
      <c r="M73" s="139">
        <v>0</v>
      </c>
      <c r="N73"/>
      <c r="O73" s="139">
        <v>-5361</v>
      </c>
    </row>
    <row r="74" spans="1:15" ht="21.6" customHeight="1">
      <c r="A74" s="105" t="s">
        <v>208</v>
      </c>
      <c r="B74" s="105"/>
      <c r="C74" s="105"/>
      <c r="D74" s="105"/>
      <c r="E74" s="105"/>
      <c r="F74" s="105"/>
      <c r="G74" s="107"/>
      <c r="H74" s="147"/>
      <c r="I74" s="106">
        <v>83</v>
      </c>
      <c r="J74" s="147"/>
      <c r="K74" s="139">
        <v>0</v>
      </c>
      <c r="L74"/>
      <c r="M74" s="139">
        <v>83</v>
      </c>
      <c r="N74"/>
      <c r="O74" s="139">
        <v>0</v>
      </c>
    </row>
    <row r="75" spans="1:15" ht="21.6" customHeight="1">
      <c r="A75" s="105" t="s">
        <v>204</v>
      </c>
      <c r="B75" s="105"/>
      <c r="C75" s="105"/>
      <c r="D75" s="105"/>
      <c r="E75" s="105"/>
      <c r="F75" s="105"/>
      <c r="G75" s="107"/>
      <c r="H75" s="147"/>
      <c r="I75" s="106">
        <v>0</v>
      </c>
      <c r="J75" s="147"/>
      <c r="K75" s="139">
        <v>-39857</v>
      </c>
      <c r="L75"/>
      <c r="M75" s="139">
        <v>0</v>
      </c>
      <c r="N75"/>
      <c r="O75" s="139">
        <v>-39857</v>
      </c>
    </row>
    <row r="76" spans="1:15" ht="21.6" customHeight="1">
      <c r="A76" s="104" t="s">
        <v>134</v>
      </c>
      <c r="B76" s="104"/>
      <c r="C76" s="104"/>
      <c r="D76" s="104"/>
      <c r="E76" s="104"/>
      <c r="F76" s="104"/>
      <c r="I76" s="110">
        <f>SUM(I64:I75)</f>
        <v>-56457</v>
      </c>
      <c r="K76" s="110">
        <f>SUM(K64:K75)</f>
        <v>87656</v>
      </c>
      <c r="M76" s="110">
        <f>SUM(M64:M75)</f>
        <v>-69126</v>
      </c>
      <c r="N76" s="124"/>
      <c r="O76" s="110">
        <f>SUM(O64:O75)</f>
        <v>68952</v>
      </c>
    </row>
    <row r="77" spans="1:15" ht="21.6" customHeight="1">
      <c r="A77" s="104" t="s">
        <v>185</v>
      </c>
      <c r="B77" s="104"/>
      <c r="C77" s="104"/>
      <c r="D77" s="104"/>
      <c r="E77" s="104"/>
      <c r="F77" s="104"/>
      <c r="I77" s="125">
        <f>SUM(I43,I62,I76)</f>
        <v>1259</v>
      </c>
      <c r="K77" s="125">
        <f>SUM(K43,K62,K76)</f>
        <v>98564</v>
      </c>
      <c r="M77" s="125">
        <f>SUM(M43,M62,M76)</f>
        <v>1299</v>
      </c>
      <c r="N77" s="124"/>
      <c r="O77" s="125">
        <f>SUM(O43,O62,O76)</f>
        <v>106974</v>
      </c>
    </row>
    <row r="78" spans="1:15" ht="21.6" customHeight="1">
      <c r="A78" s="105" t="s">
        <v>58</v>
      </c>
      <c r="B78" s="105"/>
      <c r="C78" s="105"/>
      <c r="D78" s="105"/>
      <c r="E78" s="105"/>
      <c r="F78" s="105"/>
      <c r="I78" s="129">
        <v>70643</v>
      </c>
      <c r="J78" s="147"/>
      <c r="K78" s="129">
        <v>47203</v>
      </c>
      <c r="L78"/>
      <c r="M78" s="129">
        <v>61683</v>
      </c>
      <c r="N78"/>
      <c r="O78" s="129">
        <v>33966</v>
      </c>
    </row>
    <row r="79" spans="1:15" ht="21.6" customHeight="1" thickBot="1">
      <c r="A79" s="104" t="s">
        <v>56</v>
      </c>
      <c r="B79" s="104"/>
      <c r="C79" s="104"/>
      <c r="D79" s="104"/>
      <c r="E79" s="104"/>
      <c r="F79" s="104"/>
      <c r="I79" s="149">
        <f>SUM(I77:I78)</f>
        <v>71902</v>
      </c>
      <c r="K79" s="149">
        <f>SUM(K77:K78)</f>
        <v>145767</v>
      </c>
      <c r="M79" s="149">
        <f>SUM(M77:M78)</f>
        <v>62982</v>
      </c>
      <c r="N79" s="124"/>
      <c r="O79" s="149">
        <f>SUM(O77:O78)</f>
        <v>140940</v>
      </c>
    </row>
    <row r="80" spans="1:15" ht="21.6" customHeight="1" thickTop="1">
      <c r="A80" s="105"/>
      <c r="B80" s="105"/>
      <c r="C80" s="105"/>
      <c r="D80" s="105"/>
      <c r="E80" s="105"/>
      <c r="F80" s="105"/>
      <c r="I80" s="111">
        <f>I79-BS!I11</f>
        <v>0</v>
      </c>
      <c r="J80" s="112"/>
      <c r="K80" s="111"/>
      <c r="L80" s="112"/>
      <c r="M80" s="113">
        <f>M79-BS!M11</f>
        <v>0</v>
      </c>
      <c r="N80" s="112"/>
      <c r="O80" s="112"/>
    </row>
    <row r="81" spans="1:15" ht="21.6" customHeight="1">
      <c r="A81" s="104" t="s">
        <v>117</v>
      </c>
      <c r="B81" s="104"/>
      <c r="C81" s="104"/>
      <c r="D81" s="105"/>
      <c r="E81" s="105"/>
      <c r="F81" s="105"/>
      <c r="I81" s="125"/>
      <c r="K81" s="125"/>
      <c r="M81" s="3"/>
    </row>
    <row r="82" spans="1:15" ht="21.6" customHeight="1">
      <c r="A82" s="105" t="s">
        <v>118</v>
      </c>
      <c r="B82" s="105"/>
      <c r="C82" s="105"/>
      <c r="D82" s="105"/>
      <c r="E82" s="105"/>
      <c r="F82" s="105"/>
      <c r="I82" s="125"/>
      <c r="K82" s="125"/>
      <c r="M82" s="3"/>
    </row>
    <row r="83" spans="1:15" ht="21.6" customHeight="1">
      <c r="A83" s="164" t="s">
        <v>154</v>
      </c>
      <c r="B83" s="164"/>
      <c r="C83" s="164"/>
      <c r="D83" s="105"/>
      <c r="E83" s="105"/>
      <c r="F83" s="105"/>
      <c r="I83" s="106">
        <v>0</v>
      </c>
      <c r="J83" s="106"/>
      <c r="K83" s="139">
        <v>1696</v>
      </c>
      <c r="L83" s="139"/>
      <c r="M83" s="139">
        <v>0</v>
      </c>
      <c r="N83" s="139"/>
      <c r="O83" s="139">
        <v>1268</v>
      </c>
    </row>
    <row r="84" spans="1:15" ht="21.6" customHeight="1">
      <c r="A84" s="164" t="s">
        <v>168</v>
      </c>
      <c r="B84" s="164"/>
      <c r="C84" s="164"/>
      <c r="D84" s="105"/>
      <c r="E84" s="105"/>
      <c r="F84" s="105"/>
      <c r="I84" s="106">
        <v>0</v>
      </c>
      <c r="J84" s="106"/>
      <c r="K84" s="139">
        <v>60</v>
      </c>
      <c r="L84" s="139"/>
      <c r="M84" s="139">
        <v>0</v>
      </c>
      <c r="N84" s="139"/>
      <c r="O84" s="139">
        <v>60</v>
      </c>
    </row>
    <row r="85" spans="1:15" ht="21.6" customHeight="1">
      <c r="A85" s="105"/>
      <c r="B85" s="105"/>
      <c r="C85" s="105"/>
      <c r="D85" s="105"/>
      <c r="E85" s="105"/>
      <c r="F85" s="105"/>
      <c r="I85" s="106"/>
      <c r="J85" s="106"/>
      <c r="K85" s="106"/>
      <c r="L85" s="106"/>
      <c r="M85" s="106"/>
      <c r="N85" s="106"/>
      <c r="O85" s="106"/>
    </row>
    <row r="86" spans="1:15" ht="21.6" customHeight="1">
      <c r="A86" s="7" t="s">
        <v>22</v>
      </c>
      <c r="G86" s="59"/>
      <c r="H86" s="126"/>
      <c r="I86" s="59"/>
      <c r="K86" s="59"/>
    </row>
    <row r="87" spans="1:15" ht="21.6" customHeight="1">
      <c r="G87" s="33"/>
      <c r="H87" s="46"/>
      <c r="I87" s="33"/>
      <c r="K87" s="33"/>
    </row>
  </sheetData>
  <mergeCells count="4">
    <mergeCell ref="I6:K6"/>
    <mergeCell ref="M6:O6"/>
    <mergeCell ref="I51:K51"/>
    <mergeCell ref="M51:O51"/>
  </mergeCells>
  <printOptions horizontalCentered="1"/>
  <pageMargins left="0.78740157480314965" right="0.39370078740157483" top="0.78740157480314965" bottom="0.19685039370078741" header="0.19685039370078741" footer="0.19685039370078741"/>
  <pageSetup paperSize="9" scale="80" firstPageNumber="2" fitToHeight="0" orientation="portrait" useFirstPageNumber="1" r:id="rId1"/>
  <headerFooter alignWithMargins="0"/>
  <rowBreaks count="1" manualBreakCount="1">
    <brk id="4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2C1D328955CF8B4EA09FDE1A8AF44AE2" ma:contentTypeVersion="12" ma:contentTypeDescription="สร้างเอกสารใหม่" ma:contentTypeScope="" ma:versionID="84b7ac834b56e2792596dac5e38823c5">
  <xsd:schema xmlns:xsd="http://www.w3.org/2001/XMLSchema" xmlns:xs="http://www.w3.org/2001/XMLSchema" xmlns:p="http://schemas.microsoft.com/office/2006/metadata/properties" xmlns:ns2="c7965f95-b4bf-46f9-943b-8632934390d8" xmlns:ns3="219c63b2-01cf-4a44-bff2-3b6feb06fedf" targetNamespace="http://schemas.microsoft.com/office/2006/metadata/properties" ma:root="true" ma:fieldsID="871a984e024dce2f69ea03c36b0da634" ns2:_="" ns3:_="">
    <xsd:import namespace="c7965f95-b4bf-46f9-943b-8632934390d8"/>
    <xsd:import namespace="219c63b2-01cf-4a44-bff2-3b6feb06fe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65f95-b4bf-46f9-943b-863293439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แท็กรูป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63b2-01cf-4a44-bff2-3b6feb06fed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d3767b3-7026-4ca2-810f-92b25cc68676}" ma:internalName="TaxCatchAll" ma:showField="CatchAllData" ma:web="219c63b2-01cf-4a44-bff2-3b6feb06fe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63b2-01cf-4a44-bff2-3b6feb06fedf" xsi:nil="true"/>
    <lcf76f155ced4ddcb4097134ff3c332f xmlns="c7965f95-b4bf-46f9-943b-8632934390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E9202B-F477-476C-9945-DAF8F1171AD9}"/>
</file>

<file path=customXml/itemProps2.xml><?xml version="1.0" encoding="utf-8"?>
<ds:datastoreItem xmlns:ds="http://schemas.openxmlformats.org/officeDocument/2006/customXml" ds:itemID="{7A9C51B5-DDBF-46AC-8D5B-FFE442A75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796294-DAAB-4D7C-B941-60DD32F133C7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71434</vt:lpwstr>
  </property>
  <property fmtid="{D5CDD505-2E9C-101B-9397-08002B2CF9AE}" pid="4" name="OptimizationTime">
    <vt:lpwstr>20220810_1423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BS</vt:lpstr>
      <vt:lpstr>PL</vt:lpstr>
      <vt:lpstr>SE-Conso</vt:lpstr>
      <vt:lpstr>SE-Separate</vt:lpstr>
      <vt:lpstr>CF</vt:lpstr>
      <vt:lpstr>BS!Print_Area</vt:lpstr>
      <vt:lpstr>CF!Print_Area</vt:lpstr>
      <vt:lpstr>PL!Print_Area</vt:lpstr>
      <vt:lpstr>'SE-Conso'!Print_Area</vt:lpstr>
      <vt:lpstr>'SE-Separate'!Print_Area</vt:lpstr>
    </vt:vector>
  </TitlesOfParts>
  <Company>KPMG Peat Marwick Suthee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Group</dc:creator>
  <cp:lastModifiedBy>Danita Sirabowornkit</cp:lastModifiedBy>
  <cp:lastPrinted>2022-08-09T02:29:18Z</cp:lastPrinted>
  <dcterms:created xsi:type="dcterms:W3CDTF">1999-07-14T02:33:10Z</dcterms:created>
  <dcterms:modified xsi:type="dcterms:W3CDTF">2022-08-09T02:37:30Z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0x010100FECF56CF0908D7458AD40D012A2828B4</vt:lpwstr>
  </property>
</Properties>
</file>