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951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'BS'!$A$1:$L$96</definedName>
    <definedName name="_xlnm.Print_Area" localSheetId="3">'PL &amp; CF'!$A$1:$I$109</definedName>
    <definedName name="_xlnm.Print_Area" localSheetId="4">'SE-Conso'!$A$1:$M$18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<sst xmlns="http://schemas.openxmlformats.org/spreadsheetml/2006/main" count="294" uniqueCount="191">
  <si>
    <t>Other current liabilities</t>
  </si>
  <si>
    <t xml:space="preserve">Share capital </t>
  </si>
  <si>
    <t>Retained earnings</t>
  </si>
  <si>
    <t>Unappropriated</t>
  </si>
  <si>
    <t>Interest income</t>
  </si>
  <si>
    <t>The accompanying notes are an integral part of the financial statements.</t>
  </si>
  <si>
    <t>Note</t>
  </si>
  <si>
    <t xml:space="preserve">Other current assets </t>
  </si>
  <si>
    <t>Fees and service income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</si>
  <si>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</si>
  <si>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</si>
  <si>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</si>
  <si>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</si>
  <si>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</si>
  <si>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</si>
  <si>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</si>
  <si>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</si>
  <si>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</si>
  <si>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</si>
  <si>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</si>
  <si>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</si>
  <si>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</si>
  <si>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</si>
  <si>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</si>
  <si>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</si>
  <si>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</si>
  <si>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</si>
  <si>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</si>
  <si>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</si>
  <si>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</si>
  <si>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Other income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</si>
  <si>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</si>
  <si>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</si>
  <si>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</si>
  <si>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</si>
  <si>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</si>
  <si>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</si>
  <si>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</si>
  <si>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</si>
  <si>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</si>
  <si>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</si>
  <si>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</si>
  <si>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>Profit before income tax expenses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</si>
  <si>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</si>
  <si>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</si>
  <si>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</si>
  <si>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</si>
  <si>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</si>
  <si>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</si>
  <si>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</si>
  <si>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</si>
  <si>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</si>
  <si>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</si>
  <si>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</si>
  <si>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</si>
  <si>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</si>
  <si>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</si>
  <si>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</si>
  <si>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</si>
  <si>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</si>
  <si>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</si>
  <si>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</si>
  <si>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</si>
  <si>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</si>
  <si>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</si>
  <si>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</si>
  <si>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</si>
  <si>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15</t>
  </si>
  <si>
    <t>Share premium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</si>
  <si>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</si>
  <si>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</si>
  <si>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</si>
  <si>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</si>
  <si>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</si>
  <si>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</si>
  <si>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16</t>
  </si>
  <si>
    <t xml:space="preserve">Repayment of long-term loans 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</si>
  <si>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</si>
  <si>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</si>
  <si>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</si>
  <si>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</si>
  <si>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</si>
  <si>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Earnings per share</t>
  </si>
  <si>
    <t>Other comprehensive income for the period:</t>
  </si>
  <si>
    <t>17</t>
  </si>
  <si>
    <t xml:space="preserve">Profit from operating activities before change in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</si>
  <si>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</si>
  <si>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</si>
  <si>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</si>
  <si>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</si>
  <si>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</si>
  <si>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</si>
  <si>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</si>
  <si>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>Cash receipt awaiting for return to receivables</t>
  </si>
  <si>
    <t xml:space="preserve">   Finance cost</t>
  </si>
  <si>
    <t>Repayment of liabilities under finance lease agreements</t>
  </si>
  <si>
    <t>(Unit: Thousand Baht except earnings per share expressed in Baht)</t>
  </si>
  <si>
    <t xml:space="preserve">Current portion of debentures </t>
  </si>
  <si>
    <t>9</t>
  </si>
  <si>
    <t>Bad debts and doubtful accounts</t>
  </si>
  <si>
    <t xml:space="preserve">   Issued and fully paid-up</t>
  </si>
  <si>
    <t>19</t>
  </si>
  <si>
    <t>Repayment of liabilities under hire-purchase agreements</t>
  </si>
  <si>
    <t xml:space="preserve">   Bad debt and doubtful account on receivables</t>
  </si>
  <si>
    <t>Properties foreclosed</t>
  </si>
  <si>
    <t>Cash receipt under hire-purchase agreements</t>
  </si>
  <si>
    <t>20</t>
  </si>
  <si>
    <t>Loan receivables - net of current portion</t>
  </si>
  <si>
    <t>Current investments</t>
  </si>
  <si>
    <t>10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</si>
  <si>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</si>
  <si>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</si>
  <si>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</si>
  <si>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</si>
  <si>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Profit before finance cost and income tax expenses</t>
  </si>
  <si>
    <t>Current portion of liabilities under financial lease agreements</t>
  </si>
  <si>
    <t>Warrants</t>
  </si>
  <si>
    <t>Liabilities under hire-purchase agreements - net</t>
  </si>
  <si>
    <t>Liabilities under finance lease agreements - net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</si>
  <si>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</si>
  <si>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</si>
  <si>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</si>
  <si>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</si>
  <si>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</si>
  <si>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</si>
  <si>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>Cash receipt from exercise of warrants</t>
  </si>
  <si>
    <t>Issuance of ordinary shares during period</t>
  </si>
  <si>
    <t xml:space="preserve">      financial lease and hire-purchase agreements</t>
  </si>
  <si>
    <t>Balance as at 1 January 2018</t>
  </si>
  <si>
    <t>Cash flows from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</si>
  <si>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</si>
  <si>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</si>
  <si>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</si>
  <si>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</si>
  <si>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>statutory reserve</t>
  </si>
  <si>
    <t xml:space="preserve">Issued and fully </t>
  </si>
  <si>
    <t xml:space="preserve">   agreements</t>
  </si>
  <si>
    <t xml:space="preserve">Current portion of liabilities under hire-purchase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</si>
  <si>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</si>
  <si>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</si>
  <si>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</si>
  <si>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</si>
  <si>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</si>
  <si>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</si>
  <si>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</si>
  <si>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</si>
  <si>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</si>
  <si>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Lease IT Public Company Limited and its subsidiary</t>
  </si>
  <si>
    <t>Investment in subsidiary</t>
  </si>
  <si>
    <t>Consolidated</t>
  </si>
  <si>
    <t>Other comprehensive income for the period</t>
  </si>
  <si>
    <t>Net cash flows used in investing activities</t>
  </si>
  <si>
    <t>Service expenses</t>
  </si>
  <si>
    <t xml:space="preserve">Decrease in bank overdrafts and short-term loans </t>
  </si>
  <si>
    <t>As at 31 March 2019</t>
  </si>
  <si>
    <t>31 March 2019</t>
  </si>
  <si>
    <t>For the three-month period ended 31 March 2019</t>
  </si>
  <si>
    <t>Balance as at 31 March 2019</t>
  </si>
  <si>
    <t>Balance as at 1 January 2019</t>
  </si>
  <si>
    <t>31 December 2018</t>
  </si>
  <si>
    <t xml:space="preserve">Factoring receivables - net of current portion </t>
  </si>
  <si>
    <t>Balance as at 31 March 2018</t>
  </si>
  <si>
    <t xml:space="preserve">   Loss (gain) on sales of equipment </t>
  </si>
  <si>
    <t xml:space="preserve">   Gain on sales of temporary investments</t>
  </si>
  <si>
    <t>Operating liabilities increase (decrease)</t>
  </si>
  <si>
    <t>Net cash flows from operating activities</t>
  </si>
  <si>
    <t xml:space="preserve">Increase in restricted bank deposits </t>
  </si>
  <si>
    <t>Net cash flows from financing activities</t>
  </si>
  <si>
    <t>Net increase in cash and cash equivalents</t>
  </si>
  <si>
    <t xml:space="preserve">      220,718,906 ordinary shares of Baht 1 each</t>
  </si>
  <si>
    <t xml:space="preserve">   Gain on changes of fair value of current investments</t>
  </si>
  <si>
    <t>6</t>
  </si>
  <si>
    <t>Cash receipt for sales of trading securities</t>
  </si>
  <si>
    <t>Supplement disclosures of cash flows information</t>
  </si>
  <si>
    <t>Non-cash items</t>
  </si>
  <si>
    <t>Acquisitions of equipment under finance leases agreement</t>
  </si>
  <si>
    <t>Receivable from sale of trading securities</t>
  </si>
  <si>
    <t>Dividend paid</t>
  </si>
  <si>
    <t xml:space="preserve">   from the exercise of warrants </t>
  </si>
  <si>
    <t>Statement of comprehensive income</t>
  </si>
  <si>
    <t xml:space="preserve"> financial statement</t>
  </si>
  <si>
    <t>Statement of change in shareholders' equity</t>
  </si>
  <si>
    <t>Consolidated financial statement</t>
  </si>
  <si>
    <t>Statement of change in shareholders' equity (continued)</t>
  </si>
  <si>
    <t>Cash flows statement</t>
  </si>
  <si>
    <t>Cash flows statement (continued)</t>
  </si>
  <si>
    <t xml:space="preserve">Statement of financial position </t>
  </si>
  <si>
    <t>Statement of financial position (continued)</t>
  </si>
  <si>
    <t>Bank overdrafts and short-term loans from</t>
  </si>
  <si>
    <t xml:space="preserve">   financial institutions</t>
  </si>
  <si>
    <t xml:space="preserve">   from financial institution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</si>
</sst>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2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39" fontId="5" fillId="0" borderId="0" xfId="0" applyFont="1" applyAlignment="1">
      <alignment/>
    </xf>
    <xf numFmtId="41" fontId="5" fillId="0" borderId="0" xfId="44" applyNumberFormat="1" applyFont="1" applyBorder="1" applyAlignment="1">
      <alignment/>
    </xf>
    <xf numFmtId="41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41" fontId="5" fillId="0" borderId="0" xfId="42" applyNumberFormat="1" applyFont="1" applyBorder="1" applyAlignment="1">
      <alignment horizontal="center"/>
    </xf>
    <xf numFmtId="41" fontId="5" fillId="0" borderId="0" xfId="42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42" applyNumberFormat="1" applyFont="1" applyBorder="1" applyAlignment="1">
      <alignment horizontal="center"/>
    </xf>
    <xf numFmtId="41" fontId="13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/>
    </xf>
    <xf numFmtId="0" fontId="5" fillId="0" borderId="0" xfId="65" applyFont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41" fontId="5" fillId="0" borderId="0" xfId="44" applyNumberFormat="1" applyFont="1" applyFill="1" applyBorder="1" applyAlignment="1">
      <alignment horizontal="center"/>
    </xf>
    <xf numFmtId="41" fontId="5" fillId="0" borderId="13" xfId="44" applyNumberFormat="1" applyFont="1" applyFill="1" applyBorder="1" applyAlignment="1">
      <alignment horizontal="center"/>
    </xf>
    <xf numFmtId="41" fontId="5" fillId="0" borderId="14" xfId="44" applyNumberFormat="1" applyFont="1" applyFill="1" applyBorder="1" applyAlignment="1">
      <alignment horizontal="center"/>
    </xf>
    <xf numFmtId="41" fontId="5" fillId="0" borderId="15" xfId="44" applyNumberFormat="1" applyFont="1" applyFill="1" applyBorder="1" applyAlignment="1">
      <alignment horizontal="center"/>
    </xf>
    <xf numFmtId="41" fontId="5" fillId="0" borderId="14" xfId="42" applyNumberFormat="1" applyFont="1" applyBorder="1" applyAlignment="1">
      <alignment horizontal="center"/>
    </xf>
    <xf numFmtId="41" fontId="5" fillId="0" borderId="15" xfId="42" applyNumberFormat="1" applyFont="1" applyBorder="1" applyAlignment="1">
      <alignment horizontal="center"/>
    </xf>
    <xf numFmtId="41" fontId="5" fillId="0" borderId="0" xfId="44" applyNumberFormat="1" applyFont="1" applyBorder="1" applyAlignment="1">
      <alignment horizontal="center"/>
    </xf>
    <xf numFmtId="39" fontId="48" fillId="0" borderId="0" xfId="0" applyFont="1" applyFill="1" applyAlignment="1">
      <alignment/>
    </xf>
    <xf numFmtId="39" fontId="33" fillId="0" borderId="0" xfId="0" applyFont="1" applyFill="1" applyAlignment="1">
      <alignment horizontal="centerContinuous"/>
    </xf>
    <xf numFmtId="40" fontId="33" fillId="0" borderId="0" xfId="42" applyFont="1" applyFill="1" applyAlignment="1">
      <alignment horizontal="centerContinuous"/>
    </xf>
    <xf numFmtId="49" fontId="33" fillId="0" borderId="0" xfId="0" applyNumberFormat="1" applyFont="1" applyFill="1" applyAlignment="1">
      <alignment horizontal="centerContinuous"/>
    </xf>
    <xf numFmtId="39" fontId="33" fillId="0" borderId="0" xfId="0" applyFont="1" applyFill="1" applyAlignment="1">
      <alignment/>
    </xf>
    <xf numFmtId="49" fontId="33" fillId="0" borderId="0" xfId="0" applyNumberFormat="1" applyFont="1" applyFill="1" applyAlignment="1" quotePrefix="1">
      <alignment horizontal="centerContinuous"/>
    </xf>
    <xf numFmtId="49" fontId="33" fillId="0" borderId="0" xfId="0" applyNumberFormat="1" applyFont="1" applyFill="1" applyAlignment="1" quotePrefix="1">
      <alignment horizontal="left"/>
    </xf>
    <xf numFmtId="49" fontId="50" fillId="0" borderId="0" xfId="0" applyNumberFormat="1" applyFont="1" applyFill="1" applyAlignment="1" quotePrefix="1">
      <alignment horizontal="left"/>
    </xf>
    <xf numFmtId="49" fontId="33" fillId="0" borderId="0" xfId="0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0" fontId="33" fillId="0" borderId="12" xfId="0" applyNumberFormat="1" applyFont="1" applyFill="1" applyBorder="1" applyAlignment="1" quotePrefix="1">
      <alignment horizontal="center"/>
    </xf>
    <xf numFmtId="0" fontId="33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37" fontId="51" fillId="0" borderId="0" xfId="0" applyNumberFormat="1" applyFont="1" applyFill="1" applyAlignment="1">
      <alignment horizontal="center"/>
    </xf>
    <xf numFmtId="0" fontId="33" fillId="0" borderId="0" xfId="0" applyNumberFormat="1" applyFont="1" applyFill="1" applyBorder="1" applyAlignment="1" quotePrefix="1">
      <alignment horizontal="center"/>
    </xf>
    <xf numFmtId="49" fontId="33" fillId="0" borderId="0" xfId="0" applyNumberFormat="1" applyFont="1" applyFill="1" applyAlignment="1">
      <alignment/>
    </xf>
    <xf numFmtId="0" fontId="33" fillId="0" borderId="0" xfId="42" applyNumberFormat="1" applyFont="1" applyFill="1" applyBorder="1" applyAlignment="1">
      <alignment horizontal="center"/>
    </xf>
    <xf numFmtId="183" fontId="33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 horizontal="center"/>
    </xf>
    <xf numFmtId="183" fontId="33" fillId="0" borderId="0" xfId="0" applyNumberFormat="1" applyFont="1" applyFill="1" applyBorder="1" applyAlignment="1">
      <alignment/>
    </xf>
    <xf numFmtId="41" fontId="33" fillId="0" borderId="0" xfId="0" applyNumberFormat="1" applyFont="1" applyFill="1" applyBorder="1" applyAlignment="1">
      <alignment/>
    </xf>
    <xf numFmtId="41" fontId="33" fillId="0" borderId="0" xfId="0" applyNumberFormat="1" applyFont="1" applyFill="1" applyAlignment="1">
      <alignment/>
    </xf>
    <xf numFmtId="39" fontId="33" fillId="0" borderId="0" xfId="0" applyFont="1" applyFill="1" applyBorder="1" applyAlignment="1">
      <alignment/>
    </xf>
    <xf numFmtId="39" fontId="33" fillId="0" borderId="0" xfId="0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 horizontal="center"/>
    </xf>
    <xf numFmtId="41" fontId="33" fillId="0" borderId="0" xfId="44" applyNumberFormat="1" applyFont="1" applyFill="1" applyAlignment="1">
      <alignment horizontal="center"/>
    </xf>
    <xf numFmtId="41" fontId="33" fillId="0" borderId="16" xfId="44" applyNumberFormat="1" applyFont="1" applyFill="1" applyBorder="1" applyAlignment="1">
      <alignment/>
    </xf>
    <xf numFmtId="40" fontId="33" fillId="0" borderId="0" xfId="42" applyFont="1" applyFill="1" applyAlignment="1">
      <alignment/>
    </xf>
    <xf numFmtId="41" fontId="33" fillId="0" borderId="0" xfId="44" applyNumberFormat="1" applyFont="1" applyFill="1" applyAlignment="1">
      <alignment/>
    </xf>
    <xf numFmtId="41" fontId="33" fillId="0" borderId="0" xfId="42" applyNumberFormat="1" applyFont="1" applyFill="1" applyAlignment="1">
      <alignment/>
    </xf>
    <xf numFmtId="40" fontId="33" fillId="0" borderId="0" xfId="42" applyFont="1" applyFill="1" applyBorder="1" applyAlignment="1">
      <alignment/>
    </xf>
    <xf numFmtId="41" fontId="33" fillId="0" borderId="17" xfId="44" applyNumberFormat="1" applyFont="1" applyFill="1" applyBorder="1" applyAlignment="1">
      <alignment/>
    </xf>
    <xf numFmtId="39" fontId="50" fillId="0" borderId="0" xfId="0" applyFont="1" applyFill="1" applyAlignment="1">
      <alignment/>
    </xf>
    <xf numFmtId="49" fontId="50" fillId="0" borderId="0" xfId="0" applyNumberFormat="1" applyFont="1" applyFill="1" applyAlignment="1">
      <alignment horizontal="centerContinuous"/>
    </xf>
    <xf numFmtId="49" fontId="50" fillId="0" borderId="0" xfId="0" applyNumberFormat="1" applyFont="1" applyFill="1" applyAlignment="1" quotePrefix="1">
      <alignment horizontal="centerContinuous"/>
    </xf>
    <xf numFmtId="49" fontId="33" fillId="0" borderId="0" xfId="0" applyNumberFormat="1" applyFont="1" applyFill="1" applyAlignment="1">
      <alignment horizontal="center"/>
    </xf>
    <xf numFmtId="41" fontId="33" fillId="0" borderId="0" xfId="0" applyNumberFormat="1" applyFont="1" applyFill="1" applyAlignment="1">
      <alignment horizontal="right"/>
    </xf>
    <xf numFmtId="41" fontId="33" fillId="0" borderId="0" xfId="0" applyNumberFormat="1" applyFont="1" applyFill="1" applyBorder="1" applyAlignment="1">
      <alignment horizontal="right"/>
    </xf>
    <xf numFmtId="41" fontId="33" fillId="0" borderId="0" xfId="44" applyNumberFormat="1" applyFont="1" applyFill="1" applyBorder="1" applyAlignment="1">
      <alignment horizontal="right"/>
    </xf>
    <xf numFmtId="41" fontId="33" fillId="0" borderId="0" xfId="42" applyNumberFormat="1" applyFont="1" applyFill="1" applyBorder="1" applyAlignment="1">
      <alignment horizontal="right"/>
    </xf>
    <xf numFmtId="41" fontId="33" fillId="0" borderId="0" xfId="44" applyNumberFormat="1" applyFont="1" applyFill="1" applyAlignment="1">
      <alignment horizontal="right"/>
    </xf>
    <xf numFmtId="41" fontId="33" fillId="0" borderId="0" xfId="42" applyNumberFormat="1" applyFont="1" applyFill="1" applyAlignment="1">
      <alignment horizontal="right"/>
    </xf>
    <xf numFmtId="41" fontId="33" fillId="0" borderId="16" xfId="44" applyNumberFormat="1" applyFont="1" applyFill="1" applyBorder="1" applyAlignment="1">
      <alignment horizontal="right"/>
    </xf>
    <xf numFmtId="182" fontId="33" fillId="0" borderId="0" xfId="0" applyNumberFormat="1" applyFont="1" applyFill="1" applyAlignment="1">
      <alignment/>
    </xf>
    <xf numFmtId="41" fontId="33" fillId="0" borderId="18" xfId="44" applyNumberFormat="1" applyFont="1" applyFill="1" applyBorder="1" applyAlignment="1">
      <alignment horizontal="right"/>
    </xf>
    <xf numFmtId="186" fontId="33" fillId="0" borderId="0" xfId="42" applyNumberFormat="1" applyFont="1" applyFill="1" applyAlignment="1">
      <alignment/>
    </xf>
    <xf numFmtId="41" fontId="33" fillId="0" borderId="0" xfId="44" applyNumberFormat="1" applyFont="1" applyFill="1" applyBorder="1" applyAlignment="1">
      <alignment/>
    </xf>
    <xf numFmtId="39" fontId="33" fillId="0" borderId="0" xfId="0" applyFont="1" applyFill="1" applyAlignment="1" quotePrefix="1">
      <alignment/>
    </xf>
    <xf numFmtId="49" fontId="50" fillId="0" borderId="0" xfId="0" applyNumberFormat="1" applyFont="1" applyFill="1" applyBorder="1" applyAlignment="1">
      <alignment horizontal="center"/>
    </xf>
    <xf numFmtId="41" fontId="33" fillId="0" borderId="12" xfId="0" applyNumberFormat="1" applyFont="1" applyFill="1" applyBorder="1" applyAlignment="1">
      <alignment/>
    </xf>
    <xf numFmtId="39" fontId="48" fillId="0" borderId="19" xfId="0" applyFont="1" applyFill="1" applyBorder="1" applyAlignment="1">
      <alignment/>
    </xf>
    <xf numFmtId="39" fontId="33" fillId="0" borderId="19" xfId="0" applyFont="1" applyFill="1" applyBorder="1" applyAlignment="1">
      <alignment/>
    </xf>
    <xf numFmtId="41" fontId="33" fillId="0" borderId="0" xfId="42" applyNumberFormat="1" applyFont="1" applyFill="1" applyBorder="1" applyAlignment="1">
      <alignment/>
    </xf>
    <xf numFmtId="49" fontId="33" fillId="0" borderId="0" xfId="0" applyNumberFormat="1" applyFont="1" applyFill="1" applyAlignment="1">
      <alignment horizontal="left"/>
    </xf>
    <xf numFmtId="3" fontId="33" fillId="0" borderId="0" xfId="0" applyNumberFormat="1" applyFont="1" applyFill="1" applyAlignment="1">
      <alignment/>
    </xf>
    <xf numFmtId="39" fontId="48" fillId="0" borderId="0" xfId="0" applyFont="1" applyFill="1" applyBorder="1" applyAlignment="1">
      <alignment/>
    </xf>
    <xf numFmtId="37" fontId="33" fillId="0" borderId="0" xfId="0" applyNumberFormat="1" applyFont="1" applyFill="1" applyAlignment="1">
      <alignment horizontal="right"/>
    </xf>
    <xf numFmtId="37" fontId="48" fillId="0" borderId="0" xfId="0" applyNumberFormat="1" applyFont="1" applyFill="1" applyAlignment="1">
      <alignment horizontal="left"/>
    </xf>
    <xf numFmtId="41" fontId="33" fillId="0" borderId="0" xfId="0" applyNumberFormat="1" applyFont="1" applyFill="1" applyAlignment="1" quotePrefix="1">
      <alignment horizontal="right"/>
    </xf>
    <xf numFmtId="0" fontId="51" fillId="0" borderId="0" xfId="0" applyNumberFormat="1" applyFont="1" applyFill="1" applyBorder="1" applyAlignment="1" quotePrefix="1">
      <alignment horizontal="center"/>
    </xf>
    <xf numFmtId="2" fontId="50" fillId="0" borderId="0" xfId="0" applyNumberFormat="1" applyFont="1" applyFill="1" applyAlignment="1">
      <alignment horizontal="center"/>
    </xf>
    <xf numFmtId="41" fontId="33" fillId="0" borderId="12" xfId="44" applyNumberFormat="1" applyFont="1" applyFill="1" applyBorder="1" applyAlignment="1">
      <alignment horizontal="right"/>
    </xf>
    <xf numFmtId="0" fontId="48" fillId="0" borderId="0" xfId="0" applyNumberFormat="1" applyFont="1" applyFill="1" applyAlignment="1">
      <alignment/>
    </xf>
    <xf numFmtId="37" fontId="33" fillId="0" borderId="0" xfId="0" applyNumberFormat="1" applyFont="1" applyFill="1" applyAlignment="1">
      <alignment/>
    </xf>
    <xf numFmtId="41" fontId="33" fillId="0" borderId="12" xfId="44" applyNumberFormat="1" applyFont="1" applyFill="1" applyBorder="1" applyAlignment="1">
      <alignment/>
    </xf>
    <xf numFmtId="37" fontId="50" fillId="0" borderId="0" xfId="0" applyNumberFormat="1" applyFont="1" applyFill="1" applyBorder="1" applyAlignment="1">
      <alignment horizontal="center"/>
    </xf>
    <xf numFmtId="39" fontId="33" fillId="0" borderId="0" xfId="0" applyFont="1" applyFill="1" applyBorder="1" applyAlignment="1">
      <alignment horizontal="center"/>
    </xf>
    <xf numFmtId="39" fontId="33" fillId="0" borderId="0" xfId="0" applyNumberFormat="1" applyFont="1" applyFill="1" applyBorder="1" applyAlignment="1">
      <alignment/>
    </xf>
    <xf numFmtId="39" fontId="33" fillId="0" borderId="17" xfId="0" applyNumberFormat="1" applyFont="1" applyFill="1" applyBorder="1" applyAlignment="1">
      <alignment/>
    </xf>
    <xf numFmtId="171" fontId="33" fillId="0" borderId="0" xfId="0" applyNumberFormat="1" applyFont="1" applyFill="1" applyAlignment="1">
      <alignment/>
    </xf>
    <xf numFmtId="37" fontId="33" fillId="0" borderId="0" xfId="0" applyNumberFormat="1" applyFont="1" applyFill="1" applyBorder="1" applyAlignment="1">
      <alignment/>
    </xf>
    <xf numFmtId="186" fontId="33" fillId="0" borderId="0" xfId="42" applyNumberFormat="1" applyFont="1" applyFill="1" applyBorder="1" applyAlignment="1">
      <alignment/>
    </xf>
    <xf numFmtId="186" fontId="33" fillId="0" borderId="18" xfId="42" applyNumberFormat="1" applyFont="1" applyFill="1" applyBorder="1" applyAlignment="1">
      <alignment/>
    </xf>
    <xf numFmtId="190" fontId="33" fillId="0" borderId="0" xfId="0" applyNumberFormat="1" applyFont="1" applyFill="1" applyBorder="1" applyAlignment="1">
      <alignment/>
    </xf>
    <xf numFmtId="186" fontId="33" fillId="0" borderId="0" xfId="42" applyNumberFormat="1" applyFont="1" applyFill="1" applyAlignment="1">
      <alignment horizontal="centerContinuous"/>
    </xf>
    <xf numFmtId="186" fontId="33" fillId="0" borderId="0" xfId="42" applyNumberFormat="1" applyFont="1" applyFill="1" applyBorder="1" applyAlignment="1">
      <alignment horizontal="centerContinuous"/>
    </xf>
    <xf numFmtId="40" fontId="33" fillId="0" borderId="0" xfId="0" applyNumberFormat="1" applyFont="1" applyFill="1" applyAlignment="1">
      <alignment/>
    </xf>
    <xf numFmtId="186" fontId="33" fillId="0" borderId="0" xfId="44" applyNumberFormat="1" applyFont="1" applyFill="1" applyBorder="1" applyAlignment="1">
      <alignment/>
    </xf>
    <xf numFmtId="186" fontId="33" fillId="0" borderId="0" xfId="0" applyNumberFormat="1" applyFont="1" applyFill="1" applyAlignment="1">
      <alignment/>
    </xf>
    <xf numFmtId="40" fontId="48" fillId="0" borderId="0" xfId="0" applyNumberFormat="1" applyFont="1" applyFill="1" applyAlignment="1">
      <alignment/>
    </xf>
    <xf numFmtId="41" fontId="33" fillId="0" borderId="13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/>
    </xf>
    <xf numFmtId="41" fontId="5" fillId="0" borderId="16" xfId="44" applyNumberFormat="1" applyFont="1" applyFill="1" applyBorder="1" applyAlignment="1">
      <alignment/>
    </xf>
    <xf numFmtId="41" fontId="5" fillId="0" borderId="12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39" fontId="5" fillId="0" borderId="17" xfId="0" applyNumberFormat="1" applyFont="1" applyFill="1" applyBorder="1" applyAlignment="1">
      <alignment/>
    </xf>
    <xf numFmtId="41" fontId="5" fillId="0" borderId="0" xfId="44" applyNumberFormat="1" applyFont="1" applyFill="1" applyAlignment="1">
      <alignment horizontal="right"/>
    </xf>
    <xf numFmtId="186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9" fontId="33" fillId="0" borderId="0" xfId="0" applyNumberFormat="1" applyFont="1" applyFill="1" applyAlignment="1" quotePrefix="1">
      <alignment horizontal="center"/>
    </xf>
    <xf numFmtId="41" fontId="5" fillId="0" borderId="0" xfId="42" applyNumberFormat="1" applyFont="1" applyFill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0" xfId="44" applyNumberFormat="1" applyFont="1" applyFill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41" fontId="5" fillId="0" borderId="0" xfId="42" applyNumberFormat="1" applyFont="1" applyFill="1" applyAlignment="1">
      <alignment horizontal="right"/>
    </xf>
    <xf numFmtId="41" fontId="5" fillId="0" borderId="0" xfId="42" applyNumberFormat="1" applyFont="1" applyFill="1" applyBorder="1" applyAlignment="1">
      <alignment horizontal="right"/>
    </xf>
    <xf numFmtId="41" fontId="5" fillId="0" borderId="12" xfId="42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 horizontal="center"/>
    </xf>
    <xf numFmtId="39" fontId="33" fillId="0" borderId="12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CE-E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67</xdr:row>
      <xdr:rowOff>190500</xdr:rowOff>
    </xdr:from>
    <xdr:to>
      <xdr:col>6</xdr:col>
      <xdr:colOff>0</xdr:colOff>
      <xdr:row>70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80594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34</xdr:row>
      <xdr:rowOff>161925</xdr:rowOff>
    </xdr:from>
    <xdr:to>
      <xdr:col>6</xdr:col>
      <xdr:colOff>0</xdr:colOff>
      <xdr:row>36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922972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133350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33350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95250</xdr:rowOff>
    </xdr:from>
    <xdr:to>
      <xdr:col>6</xdr:col>
      <xdr:colOff>0</xdr:colOff>
      <xdr:row>94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981325" y="24364950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63</xdr:row>
      <xdr:rowOff>0</xdr:rowOff>
    </xdr:from>
    <xdr:to>
      <xdr:col>4</xdr:col>
      <xdr:colOff>47625</xdr:colOff>
      <xdr:row>66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981325" y="16802100"/>
          <a:ext cx="295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</xdr:row>
      <xdr:rowOff>0</xdr:rowOff>
    </xdr:from>
    <xdr:to>
      <xdr:col>3</xdr:col>
      <xdr:colOff>228600</xdr:colOff>
      <xdr:row>33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981325" y="8001000"/>
          <a:ext cx="228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67</xdr:row>
      <xdr:rowOff>190500</xdr:rowOff>
    </xdr:from>
    <xdr:to>
      <xdr:col>8</xdr:col>
      <xdr:colOff>0</xdr:colOff>
      <xdr:row>70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80594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34</xdr:row>
      <xdr:rowOff>161925</xdr:rowOff>
    </xdr:from>
    <xdr:to>
      <xdr:col>8</xdr:col>
      <xdr:colOff>0</xdr:colOff>
      <xdr:row>36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922972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133350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33350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74</xdr:row>
      <xdr:rowOff>123825</xdr:rowOff>
    </xdr:from>
    <xdr:to>
      <xdr:col>5</xdr:col>
      <xdr:colOff>0</xdr:colOff>
      <xdr:row>77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154775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35</xdr:row>
      <xdr:rowOff>95250</xdr:rowOff>
    </xdr:from>
    <xdr:to>
      <xdr:col>5</xdr:col>
      <xdr:colOff>0</xdr:colOff>
      <xdr:row>37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09637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952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99</xdr:row>
      <xdr:rowOff>238125</xdr:rowOff>
    </xdr:from>
    <xdr:to>
      <xdr:col>4</xdr:col>
      <xdr:colOff>123825</xdr:colOff>
      <xdr:row>108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25698450"/>
          <a:ext cx="561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257175</xdr:rowOff>
    </xdr:from>
    <xdr:to>
      <xdr:col>4</xdr:col>
      <xdr:colOff>219075</xdr:colOff>
      <xdr:row>72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1774507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257175</xdr:rowOff>
    </xdr:from>
    <xdr:to>
      <xdr:col>3</xdr:col>
      <xdr:colOff>57150</xdr:colOff>
      <xdr:row>33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7715250"/>
          <a:ext cx="438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1047750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7147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14</xdr:row>
      <xdr:rowOff>0</xdr:rowOff>
    </xdr:from>
    <xdr:to>
      <xdr:col>2</xdr:col>
      <xdr:colOff>1047750</xdr:colOff>
      <xdr:row>15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3733800"/>
          <a:ext cx="3248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1047750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7147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22</xdr:row>
      <xdr:rowOff>0</xdr:rowOff>
    </xdr:from>
    <xdr:to>
      <xdr:col>2</xdr:col>
      <xdr:colOff>1047750</xdr:colOff>
      <xdr:row>23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5800725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6"/>
  <sheetViews>
    <sheetView showGridLines="0" tabSelected="1" view="pageBreakPreview" zoomScaleNormal="115" zoomScaleSheetLayoutView="100" workbookViewId="0" topLeftCell="A1">
      <selection activeCell="A6" sqref="A6"/>
    </sheetView>
  </sheetViews>
  <sheetFormatPr defaultColWidth="9.7109375" defaultRowHeight="21" customHeight="1"/>
  <cols>
    <col min="1" max="1" width="30.7109375" style="61" customWidth="1"/>
    <col min="2" max="2" width="12.28125" style="39" customWidth="1"/>
    <col min="3" max="3" width="1.7109375" style="39" customWidth="1"/>
    <col min="4" max="4" width="3.7109375" style="66" customWidth="1"/>
    <col min="5" max="5" width="0.85546875" style="53" customWidth="1"/>
    <col min="6" max="6" width="14.421875" style="66" customWidth="1"/>
    <col min="7" max="7" width="0.85546875" style="39" customWidth="1"/>
    <col min="8" max="8" width="14.421875" style="66" customWidth="1"/>
    <col min="9" max="9" width="0.85546875" style="39" customWidth="1"/>
    <col min="10" max="10" width="14.421875" style="39" customWidth="1"/>
    <col min="11" max="11" width="0.85546875" style="39" customWidth="1"/>
    <col min="12" max="12" width="17.28125" style="39" customWidth="1"/>
    <col min="13" max="30" width="9.7109375" style="39" customWidth="1"/>
    <col min="31" max="33" width="15.7109375" style="39" customWidth="1"/>
    <col min="34" max="51" width="9.7109375" style="39" customWidth="1"/>
    <col min="52" max="56" width="10.7109375" style="39" customWidth="1"/>
    <col min="57" max="65" width="9.7109375" style="39" customWidth="1"/>
    <col min="66" max="70" width="10.7109375" style="39" customWidth="1"/>
    <col min="71" max="16384" width="9.7109375" style="39" customWidth="1"/>
  </cols>
  <sheetData>
    <row r="1" spans="1:8" ht="21" customHeight="1">
      <c r="A1" s="35" t="s">
        <v>147</v>
      </c>
      <c r="B1" s="36"/>
      <c r="C1" s="36"/>
      <c r="D1" s="37"/>
      <c r="E1" s="38"/>
      <c r="F1" s="37"/>
      <c r="H1" s="37"/>
    </row>
    <row r="2" spans="1:8" ht="21" customHeight="1">
      <c r="A2" s="35" t="s">
        <v>186</v>
      </c>
      <c r="B2" s="40"/>
      <c r="C2" s="40"/>
      <c r="D2" s="40"/>
      <c r="E2" s="40"/>
      <c r="F2" s="40"/>
      <c r="H2" s="40"/>
    </row>
    <row r="3" spans="1:8" ht="21" customHeight="1">
      <c r="A3" s="35" t="s">
        <v>154</v>
      </c>
      <c r="B3" s="40"/>
      <c r="C3" s="40"/>
      <c r="D3" s="40"/>
      <c r="E3" s="40"/>
      <c r="F3" s="40"/>
      <c r="H3" s="40"/>
    </row>
    <row r="4" spans="1:12" ht="21" customHeight="1">
      <c r="A4" s="39"/>
      <c r="B4" s="41"/>
      <c r="C4" s="41"/>
      <c r="D4" s="42"/>
      <c r="E4" s="41"/>
      <c r="F4" s="43"/>
      <c r="H4" s="43"/>
      <c r="L4" s="43" t="s">
        <v>57</v>
      </c>
    </row>
    <row r="5" spans="1:12" ht="21" customHeight="1">
      <c r="A5" s="39"/>
      <c r="B5" s="41"/>
      <c r="C5" s="41"/>
      <c r="D5" s="42"/>
      <c r="E5" s="41"/>
      <c r="F5" s="140" t="s">
        <v>138</v>
      </c>
      <c r="G5" s="140"/>
      <c r="H5" s="140"/>
      <c r="J5" s="139" t="s">
        <v>139</v>
      </c>
      <c r="K5" s="139"/>
      <c r="L5" s="139"/>
    </row>
    <row r="6" spans="1:12" ht="21" customHeight="1">
      <c r="A6" s="39"/>
      <c r="D6" s="45" t="s">
        <v>6</v>
      </c>
      <c r="E6" s="46"/>
      <c r="F6" s="47" t="s">
        <v>155</v>
      </c>
      <c r="G6" s="48"/>
      <c r="H6" s="47" t="s">
        <v>159</v>
      </c>
      <c r="J6" s="47" t="s">
        <v>155</v>
      </c>
      <c r="K6" s="48"/>
      <c r="L6" s="47" t="s">
        <v>159</v>
      </c>
    </row>
    <row r="7" spans="1:12" ht="21" customHeight="1">
      <c r="A7" s="39"/>
      <c r="D7" s="49"/>
      <c r="E7" s="46"/>
      <c r="F7" s="50" t="s">
        <v>54</v>
      </c>
      <c r="H7" s="50" t="s">
        <v>55</v>
      </c>
      <c r="J7" s="50" t="s">
        <v>54</v>
      </c>
      <c r="K7" s="51"/>
      <c r="L7" s="50" t="s">
        <v>55</v>
      </c>
    </row>
    <row r="8" spans="1:12" ht="21" customHeight="1">
      <c r="A8" s="39"/>
      <c r="D8" s="49"/>
      <c r="E8" s="46"/>
      <c r="F8" s="50" t="s">
        <v>56</v>
      </c>
      <c r="H8" s="52"/>
      <c r="J8" s="50" t="s">
        <v>56</v>
      </c>
      <c r="K8" s="51"/>
      <c r="L8" s="52"/>
    </row>
    <row r="9" spans="1:8" ht="21" customHeight="1">
      <c r="A9" s="35" t="s">
        <v>9</v>
      </c>
      <c r="D9" s="44"/>
      <c r="F9" s="54"/>
      <c r="H9" s="54"/>
    </row>
    <row r="10" spans="1:10" ht="21" customHeight="1">
      <c r="A10" s="35" t="s">
        <v>10</v>
      </c>
      <c r="C10" s="55"/>
      <c r="D10" s="56"/>
      <c r="E10" s="55"/>
      <c r="F10" s="55"/>
      <c r="G10" s="55"/>
      <c r="H10" s="55"/>
      <c r="I10" s="55"/>
      <c r="J10" s="55"/>
    </row>
    <row r="11" spans="1:12" ht="21" customHeight="1">
      <c r="A11" s="39" t="s">
        <v>27</v>
      </c>
      <c r="C11" s="55"/>
      <c r="D11" s="56"/>
      <c r="E11" s="57"/>
      <c r="F11" s="58">
        <v>131124</v>
      </c>
      <c r="H11" s="3">
        <v>106168</v>
      </c>
      <c r="I11" s="1"/>
      <c r="J11" s="3">
        <v>80596</v>
      </c>
      <c r="K11" s="1"/>
      <c r="L11" s="3">
        <v>74211</v>
      </c>
    </row>
    <row r="12" spans="1:12" ht="21" customHeight="1">
      <c r="A12" s="61" t="s">
        <v>108</v>
      </c>
      <c r="C12" s="55"/>
      <c r="D12" s="56" t="s">
        <v>81</v>
      </c>
      <c r="E12" s="57"/>
      <c r="F12" s="58">
        <v>45097</v>
      </c>
      <c r="H12" s="3">
        <v>0</v>
      </c>
      <c r="I12" s="1"/>
      <c r="J12" s="3">
        <v>45097</v>
      </c>
      <c r="K12" s="1"/>
      <c r="L12" s="3">
        <v>0</v>
      </c>
    </row>
    <row r="13" spans="1:12" s="62" customFormat="1" ht="21" customHeight="1">
      <c r="A13" s="39" t="s">
        <v>36</v>
      </c>
      <c r="C13" s="55"/>
      <c r="D13" s="56" t="s">
        <v>120</v>
      </c>
      <c r="E13" s="57"/>
      <c r="F13" s="59">
        <v>76007</v>
      </c>
      <c r="G13" s="39"/>
      <c r="H13" s="3">
        <v>8059</v>
      </c>
      <c r="I13" s="1"/>
      <c r="J13" s="3">
        <v>80871</v>
      </c>
      <c r="K13" s="1"/>
      <c r="L13" s="3">
        <v>12997</v>
      </c>
    </row>
    <row r="14" spans="1:12" ht="21" customHeight="1">
      <c r="A14" s="62" t="s">
        <v>73</v>
      </c>
      <c r="C14" s="55"/>
      <c r="D14" s="63">
        <v>5</v>
      </c>
      <c r="E14" s="57"/>
      <c r="F14" s="59">
        <v>959447</v>
      </c>
      <c r="H14" s="3">
        <v>833745</v>
      </c>
      <c r="I14" s="1"/>
      <c r="J14" s="3">
        <v>959447</v>
      </c>
      <c r="K14" s="1"/>
      <c r="L14" s="3">
        <v>833745</v>
      </c>
    </row>
    <row r="15" spans="1:12" ht="21" customHeight="1">
      <c r="A15" s="39" t="s">
        <v>41</v>
      </c>
      <c r="C15" s="55"/>
      <c r="D15" s="63">
        <v>6</v>
      </c>
      <c r="E15" s="57"/>
      <c r="F15" s="59">
        <v>896833</v>
      </c>
      <c r="H15" s="3">
        <v>991730</v>
      </c>
      <c r="I15" s="1"/>
      <c r="J15" s="3">
        <v>896833</v>
      </c>
      <c r="K15" s="1"/>
      <c r="L15" s="3">
        <v>991730</v>
      </c>
    </row>
    <row r="16" spans="1:12" ht="21" customHeight="1">
      <c r="A16" s="39" t="s">
        <v>34</v>
      </c>
      <c r="C16" s="55"/>
      <c r="D16" s="63">
        <v>7</v>
      </c>
      <c r="E16" s="57"/>
      <c r="F16" s="59">
        <v>80874</v>
      </c>
      <c r="H16" s="3">
        <v>87129</v>
      </c>
      <c r="I16" s="1"/>
      <c r="J16" s="3">
        <v>80874</v>
      </c>
      <c r="K16" s="1"/>
      <c r="L16" s="3">
        <v>87129</v>
      </c>
    </row>
    <row r="17" spans="1:12" ht="21" customHeight="1">
      <c r="A17" s="39" t="s">
        <v>71</v>
      </c>
      <c r="C17" s="55"/>
      <c r="D17" s="63">
        <v>8</v>
      </c>
      <c r="E17" s="57"/>
      <c r="F17" s="59">
        <v>104298</v>
      </c>
      <c r="H17" s="3">
        <v>104171</v>
      </c>
      <c r="I17" s="1"/>
      <c r="J17" s="3">
        <v>104298</v>
      </c>
      <c r="K17" s="1"/>
      <c r="L17" s="3">
        <v>104171</v>
      </c>
    </row>
    <row r="18" spans="1:12" ht="21" customHeight="1">
      <c r="A18" s="39" t="s">
        <v>104</v>
      </c>
      <c r="C18" s="55"/>
      <c r="D18" s="63"/>
      <c r="E18" s="57"/>
      <c r="F18" s="59">
        <v>2141</v>
      </c>
      <c r="H18" s="3">
        <v>2141</v>
      </c>
      <c r="I18" s="1"/>
      <c r="J18" s="3">
        <v>2141</v>
      </c>
      <c r="K18" s="1"/>
      <c r="L18" s="3">
        <v>2141</v>
      </c>
    </row>
    <row r="19" spans="1:12" ht="21" customHeight="1">
      <c r="A19" s="39" t="s">
        <v>7</v>
      </c>
      <c r="C19" s="55"/>
      <c r="D19" s="63"/>
      <c r="E19" s="57"/>
      <c r="F19" s="64">
        <v>10665</v>
      </c>
      <c r="H19" s="133">
        <v>9232</v>
      </c>
      <c r="I19" s="1"/>
      <c r="J19" s="3">
        <v>10127</v>
      </c>
      <c r="K19" s="1"/>
      <c r="L19" s="133">
        <v>8640</v>
      </c>
    </row>
    <row r="20" spans="1:12" ht="21" customHeight="1">
      <c r="A20" s="35" t="s">
        <v>11</v>
      </c>
      <c r="C20" s="55"/>
      <c r="D20" s="56"/>
      <c r="E20" s="57"/>
      <c r="F20" s="65">
        <f>SUM(F11:F19)</f>
        <v>2306486</v>
      </c>
      <c r="G20" s="66"/>
      <c r="H20" s="65">
        <f>SUM(H11:H19)</f>
        <v>2142375</v>
      </c>
      <c r="I20" s="66"/>
      <c r="J20" s="65">
        <f>SUM(J11:J19)</f>
        <v>2260284</v>
      </c>
      <c r="K20" s="58"/>
      <c r="L20" s="65">
        <f>SUM(L11:L19)</f>
        <v>2114764</v>
      </c>
    </row>
    <row r="21" spans="1:12" ht="21" customHeight="1">
      <c r="A21" s="35" t="s">
        <v>12</v>
      </c>
      <c r="C21" s="55"/>
      <c r="D21" s="56"/>
      <c r="E21" s="57"/>
      <c r="F21" s="67"/>
      <c r="G21" s="66"/>
      <c r="H21" s="67"/>
      <c r="I21" s="66"/>
      <c r="J21" s="67"/>
      <c r="K21" s="58"/>
      <c r="L21" s="67"/>
    </row>
    <row r="22" spans="1:12" ht="21" customHeight="1">
      <c r="A22" s="39" t="s">
        <v>35</v>
      </c>
      <c r="C22" s="55"/>
      <c r="D22" s="56" t="s">
        <v>109</v>
      </c>
      <c r="E22" s="57"/>
      <c r="F22" s="67">
        <v>117311</v>
      </c>
      <c r="H22" s="120">
        <v>101144</v>
      </c>
      <c r="J22" s="59">
        <v>117311</v>
      </c>
      <c r="K22" s="58"/>
      <c r="L22" s="120">
        <v>101144</v>
      </c>
    </row>
    <row r="23" spans="1:12" ht="21" customHeight="1">
      <c r="A23" s="61" t="s">
        <v>107</v>
      </c>
      <c r="C23" s="55"/>
      <c r="D23" s="56" t="s">
        <v>121</v>
      </c>
      <c r="E23" s="57"/>
      <c r="F23" s="67">
        <v>225939</v>
      </c>
      <c r="H23" s="120">
        <v>226200</v>
      </c>
      <c r="J23" s="59">
        <v>225939</v>
      </c>
      <c r="K23" s="58"/>
      <c r="L23" s="120">
        <v>226200</v>
      </c>
    </row>
    <row r="24" spans="1:12" ht="21" customHeight="1">
      <c r="A24" s="1" t="s">
        <v>160</v>
      </c>
      <c r="C24" s="55"/>
      <c r="D24" s="56" t="s">
        <v>171</v>
      </c>
      <c r="E24" s="57"/>
      <c r="F24" s="67">
        <v>40817</v>
      </c>
      <c r="H24" s="125">
        <v>40917</v>
      </c>
      <c r="J24" s="59">
        <v>40817</v>
      </c>
      <c r="K24" s="58"/>
      <c r="L24" s="125">
        <v>40917</v>
      </c>
    </row>
    <row r="25" spans="1:12" ht="21" customHeight="1">
      <c r="A25" s="39" t="s">
        <v>113</v>
      </c>
      <c r="C25" s="55"/>
      <c r="D25" s="63">
        <v>7</v>
      </c>
      <c r="E25" s="57"/>
      <c r="F25" s="67">
        <v>40417</v>
      </c>
      <c r="H25" s="125">
        <v>35482</v>
      </c>
      <c r="J25" s="59">
        <v>40417</v>
      </c>
      <c r="K25" s="58"/>
      <c r="L25" s="125">
        <v>35482</v>
      </c>
    </row>
    <row r="26" spans="1:12" ht="21" customHeight="1">
      <c r="A26" s="39" t="s">
        <v>112</v>
      </c>
      <c r="C26" s="55"/>
      <c r="D26" s="63">
        <v>8</v>
      </c>
      <c r="E26" s="57"/>
      <c r="F26" s="67">
        <v>47991</v>
      </c>
      <c r="H26" s="125">
        <v>63899</v>
      </c>
      <c r="J26" s="59">
        <v>47991</v>
      </c>
      <c r="K26" s="58"/>
      <c r="L26" s="125">
        <v>63899</v>
      </c>
    </row>
    <row r="27" spans="1:12" ht="21" customHeight="1">
      <c r="A27" s="39" t="s">
        <v>148</v>
      </c>
      <c r="C27" s="55"/>
      <c r="D27" s="63">
        <v>11</v>
      </c>
      <c r="E27" s="57"/>
      <c r="F27" s="67">
        <v>0</v>
      </c>
      <c r="H27" s="67">
        <v>0</v>
      </c>
      <c r="J27" s="59">
        <v>5000</v>
      </c>
      <c r="K27" s="58"/>
      <c r="L27" s="68">
        <v>5000</v>
      </c>
    </row>
    <row r="28" spans="1:12" ht="21" customHeight="1">
      <c r="A28" s="39" t="s">
        <v>38</v>
      </c>
      <c r="C28" s="55"/>
      <c r="D28" s="63">
        <v>12</v>
      </c>
      <c r="E28" s="57"/>
      <c r="F28" s="67">
        <v>29310</v>
      </c>
      <c r="H28" s="120">
        <v>13006</v>
      </c>
      <c r="I28" s="1"/>
      <c r="J28" s="3">
        <v>29067</v>
      </c>
      <c r="K28" s="1"/>
      <c r="L28" s="120">
        <v>12883</v>
      </c>
    </row>
    <row r="29" spans="1:12" ht="21" customHeight="1">
      <c r="A29" s="39" t="s">
        <v>39</v>
      </c>
      <c r="C29" s="55"/>
      <c r="D29" s="63"/>
      <c r="E29" s="57"/>
      <c r="F29" s="67">
        <v>8273</v>
      </c>
      <c r="H29" s="120">
        <v>8286</v>
      </c>
      <c r="I29" s="1"/>
      <c r="J29" s="3">
        <v>8273</v>
      </c>
      <c r="K29" s="1"/>
      <c r="L29" s="120">
        <v>8286</v>
      </c>
    </row>
    <row r="30" spans="1:12" ht="21" customHeight="1">
      <c r="A30" s="39" t="s">
        <v>63</v>
      </c>
      <c r="C30" s="55"/>
      <c r="D30" s="63"/>
      <c r="E30" s="57"/>
      <c r="F30" s="67">
        <v>35673</v>
      </c>
      <c r="H30" s="120">
        <v>31786</v>
      </c>
      <c r="I30" s="1"/>
      <c r="J30" s="3">
        <v>35635</v>
      </c>
      <c r="K30" s="1"/>
      <c r="L30" s="120">
        <v>31751</v>
      </c>
    </row>
    <row r="31" spans="1:12" ht="21" customHeight="1">
      <c r="A31" s="35" t="s">
        <v>13</v>
      </c>
      <c r="C31" s="55"/>
      <c r="D31" s="56"/>
      <c r="E31" s="57"/>
      <c r="F31" s="65">
        <f>SUM(F22:F30)</f>
        <v>545731</v>
      </c>
      <c r="G31" s="69"/>
      <c r="H31" s="65">
        <f>SUM(H22:H30)</f>
        <v>520720</v>
      </c>
      <c r="I31" s="69"/>
      <c r="J31" s="65">
        <f>SUM(J22:J30)</f>
        <v>550450</v>
      </c>
      <c r="K31" s="58"/>
      <c r="L31" s="65">
        <f>SUM(L22:L30)</f>
        <v>525562</v>
      </c>
    </row>
    <row r="32" spans="1:12" ht="21" customHeight="1" thickBot="1">
      <c r="A32" s="35" t="s">
        <v>14</v>
      </c>
      <c r="D32" s="56"/>
      <c r="E32" s="57"/>
      <c r="F32" s="70">
        <f>F20+F31</f>
        <v>2852217</v>
      </c>
      <c r="H32" s="70">
        <f>H20+H31</f>
        <v>2663095</v>
      </c>
      <c r="J32" s="70">
        <f>J20+J31</f>
        <v>2810734</v>
      </c>
      <c r="K32" s="58"/>
      <c r="L32" s="70">
        <f>L20+L31</f>
        <v>2640326</v>
      </c>
    </row>
    <row r="33" ht="21" customHeight="1" thickTop="1">
      <c r="A33" s="35"/>
    </row>
    <row r="34" spans="1:8" ht="21" customHeight="1">
      <c r="A34" s="39" t="s">
        <v>5</v>
      </c>
      <c r="D34" s="71"/>
      <c r="E34" s="39"/>
      <c r="F34" s="39"/>
      <c r="H34" s="39"/>
    </row>
    <row r="35" spans="1:5" ht="21" customHeight="1">
      <c r="A35" s="35" t="s">
        <v>147</v>
      </c>
      <c r="B35" s="36"/>
      <c r="C35" s="36"/>
      <c r="D35" s="72"/>
      <c r="E35" s="38"/>
    </row>
    <row r="36" spans="1:5" ht="21" customHeight="1">
      <c r="A36" s="35" t="s">
        <v>187</v>
      </c>
      <c r="B36" s="40"/>
      <c r="C36" s="40"/>
      <c r="D36" s="73"/>
      <c r="E36" s="40"/>
    </row>
    <row r="37" spans="1:8" ht="21" customHeight="1">
      <c r="A37" s="35" t="s">
        <v>154</v>
      </c>
      <c r="B37" s="130"/>
      <c r="C37" s="130"/>
      <c r="D37" s="130"/>
      <c r="E37" s="130"/>
      <c r="F37" s="130"/>
      <c r="H37" s="130"/>
    </row>
    <row r="38" spans="1:12" ht="21" customHeight="1">
      <c r="A38" s="39"/>
      <c r="B38" s="41"/>
      <c r="C38" s="41"/>
      <c r="D38" s="42"/>
      <c r="E38" s="41"/>
      <c r="F38" s="43"/>
      <c r="H38" s="43"/>
      <c r="L38" s="43" t="s">
        <v>57</v>
      </c>
    </row>
    <row r="39" spans="1:12" ht="21" customHeight="1">
      <c r="A39" s="39"/>
      <c r="B39" s="41"/>
      <c r="C39" s="41"/>
      <c r="D39" s="42"/>
      <c r="E39" s="41"/>
      <c r="F39" s="140" t="s">
        <v>138</v>
      </c>
      <c r="G39" s="140"/>
      <c r="H39" s="140"/>
      <c r="J39" s="139" t="s">
        <v>139</v>
      </c>
      <c r="K39" s="139"/>
      <c r="L39" s="139"/>
    </row>
    <row r="40" spans="1:12" ht="21" customHeight="1">
      <c r="A40" s="39"/>
      <c r="D40" s="45" t="s">
        <v>6</v>
      </c>
      <c r="E40" s="46"/>
      <c r="F40" s="47" t="s">
        <v>155</v>
      </c>
      <c r="G40" s="48"/>
      <c r="H40" s="47" t="s">
        <v>159</v>
      </c>
      <c r="J40" s="47" t="s">
        <v>155</v>
      </c>
      <c r="K40" s="48"/>
      <c r="L40" s="47" t="s">
        <v>159</v>
      </c>
    </row>
    <row r="41" spans="1:12" ht="21" customHeight="1">
      <c r="A41" s="39"/>
      <c r="D41" s="49"/>
      <c r="E41" s="46"/>
      <c r="F41" s="50" t="s">
        <v>54</v>
      </c>
      <c r="H41" s="50" t="s">
        <v>55</v>
      </c>
      <c r="J41" s="50" t="s">
        <v>54</v>
      </c>
      <c r="K41" s="51"/>
      <c r="L41" s="50" t="s">
        <v>55</v>
      </c>
    </row>
    <row r="42" spans="1:12" ht="21" customHeight="1">
      <c r="A42" s="39"/>
      <c r="D42" s="49"/>
      <c r="E42" s="46"/>
      <c r="F42" s="50" t="s">
        <v>56</v>
      </c>
      <c r="H42" s="52"/>
      <c r="J42" s="50" t="s">
        <v>56</v>
      </c>
      <c r="K42" s="51"/>
      <c r="L42" s="52"/>
    </row>
    <row r="43" spans="1:8" ht="21" customHeight="1">
      <c r="A43" s="35" t="s">
        <v>15</v>
      </c>
      <c r="B43" s="74"/>
      <c r="C43" s="74"/>
      <c r="D43" s="56"/>
      <c r="E43" s="74"/>
      <c r="F43" s="74"/>
      <c r="H43" s="74"/>
    </row>
    <row r="44" spans="1:4" ht="21" customHeight="1">
      <c r="A44" s="35" t="s">
        <v>16</v>
      </c>
      <c r="D44" s="56"/>
    </row>
    <row r="45" spans="1:4" ht="21" customHeight="1">
      <c r="A45" s="39" t="s">
        <v>188</v>
      </c>
      <c r="D45" s="56"/>
    </row>
    <row r="46" spans="1:12" ht="21" customHeight="1">
      <c r="A46" s="39" t="s">
        <v>189</v>
      </c>
      <c r="D46" s="56" t="s">
        <v>77</v>
      </c>
      <c r="E46" s="57"/>
      <c r="F46" s="75">
        <v>318762</v>
      </c>
      <c r="H46" s="127">
        <v>420847</v>
      </c>
      <c r="I46" s="1"/>
      <c r="J46" s="127">
        <v>318762</v>
      </c>
      <c r="K46" s="1"/>
      <c r="L46" s="127">
        <v>420768</v>
      </c>
    </row>
    <row r="47" spans="1:12" ht="21" customHeight="1">
      <c r="A47" s="39" t="s">
        <v>37</v>
      </c>
      <c r="D47" s="56"/>
      <c r="E47" s="57"/>
      <c r="F47" s="75">
        <v>605</v>
      </c>
      <c r="H47" s="127">
        <v>1097</v>
      </c>
      <c r="I47" s="1"/>
      <c r="J47" s="127">
        <v>744</v>
      </c>
      <c r="K47" s="1"/>
      <c r="L47" s="127">
        <v>1590</v>
      </c>
    </row>
    <row r="48" spans="1:12" ht="21" customHeight="1">
      <c r="A48" s="39" t="s">
        <v>74</v>
      </c>
      <c r="D48" s="56" t="s">
        <v>67</v>
      </c>
      <c r="E48" s="57"/>
      <c r="F48" s="75">
        <v>8193</v>
      </c>
      <c r="H48" s="127">
        <v>12665</v>
      </c>
      <c r="I48" s="1"/>
      <c r="J48" s="127">
        <v>8193</v>
      </c>
      <c r="K48" s="1"/>
      <c r="L48" s="127">
        <v>12665</v>
      </c>
    </row>
    <row r="49" spans="1:12" ht="21" customHeight="1">
      <c r="A49" s="39" t="s">
        <v>97</v>
      </c>
      <c r="D49" s="56" t="s">
        <v>75</v>
      </c>
      <c r="E49" s="57"/>
      <c r="F49" s="75">
        <v>761586</v>
      </c>
      <c r="H49" s="127">
        <v>149941</v>
      </c>
      <c r="I49" s="1"/>
      <c r="J49" s="127">
        <v>761586</v>
      </c>
      <c r="K49" s="1"/>
      <c r="L49" s="127">
        <v>149941</v>
      </c>
    </row>
    <row r="50" spans="1:12" ht="21" customHeight="1">
      <c r="A50" s="39" t="s">
        <v>137</v>
      </c>
      <c r="D50" s="56"/>
      <c r="E50" s="57"/>
      <c r="K50" s="60"/>
      <c r="L50" s="75"/>
    </row>
    <row r="51" spans="1:12" ht="21" customHeight="1">
      <c r="A51" s="39" t="s">
        <v>136</v>
      </c>
      <c r="D51" s="56" t="s">
        <v>84</v>
      </c>
      <c r="E51" s="57"/>
      <c r="F51" s="75">
        <v>61312</v>
      </c>
      <c r="H51" s="127">
        <v>60934</v>
      </c>
      <c r="I51" s="1"/>
      <c r="J51" s="127">
        <v>61312</v>
      </c>
      <c r="K51" s="1"/>
      <c r="L51" s="127">
        <v>60934</v>
      </c>
    </row>
    <row r="52" spans="1:12" ht="21" customHeight="1">
      <c r="A52" s="39" t="s">
        <v>115</v>
      </c>
      <c r="D52" s="56"/>
      <c r="E52" s="57"/>
      <c r="F52" s="76">
        <v>2094</v>
      </c>
      <c r="H52" s="129">
        <v>83</v>
      </c>
      <c r="I52" s="1"/>
      <c r="J52" s="129">
        <v>2094</v>
      </c>
      <c r="K52" s="1"/>
      <c r="L52" s="129">
        <v>83</v>
      </c>
    </row>
    <row r="53" spans="1:12" ht="21" customHeight="1">
      <c r="A53" s="39" t="s">
        <v>64</v>
      </c>
      <c r="D53" s="56"/>
      <c r="E53" s="57"/>
      <c r="F53" s="76">
        <v>34786</v>
      </c>
      <c r="H53" s="129">
        <v>23497</v>
      </c>
      <c r="I53" s="1"/>
      <c r="J53" s="129">
        <v>27636</v>
      </c>
      <c r="K53" s="1"/>
      <c r="L53" s="129">
        <v>19965</v>
      </c>
    </row>
    <row r="54" spans="1:12" ht="21" customHeight="1">
      <c r="A54" s="39" t="s">
        <v>93</v>
      </c>
      <c r="B54" s="55"/>
      <c r="D54" s="63"/>
      <c r="E54" s="57"/>
      <c r="F54" s="77">
        <v>123462</v>
      </c>
      <c r="H54" s="123">
        <v>77368</v>
      </c>
      <c r="I54" s="1"/>
      <c r="J54" s="123">
        <v>123348</v>
      </c>
      <c r="K54" s="1"/>
      <c r="L54" s="123">
        <v>77286</v>
      </c>
    </row>
    <row r="55" spans="1:12" ht="21" customHeight="1">
      <c r="A55" s="39" t="s">
        <v>0</v>
      </c>
      <c r="B55" s="55"/>
      <c r="D55" s="63"/>
      <c r="E55" s="57"/>
      <c r="F55" s="79">
        <v>87791</v>
      </c>
      <c r="H55" s="125">
        <v>76362</v>
      </c>
      <c r="I55" s="1"/>
      <c r="J55" s="125">
        <v>86677</v>
      </c>
      <c r="K55" s="1"/>
      <c r="L55" s="125">
        <v>74821</v>
      </c>
    </row>
    <row r="56" spans="1:12" ht="21" customHeight="1">
      <c r="A56" s="35" t="s">
        <v>17</v>
      </c>
      <c r="C56" s="55"/>
      <c r="D56" s="56"/>
      <c r="E56" s="57"/>
      <c r="F56" s="81">
        <f>SUM(F46:F55)</f>
        <v>1398591</v>
      </c>
      <c r="G56" s="82"/>
      <c r="H56" s="81">
        <f>SUM(H46:H55)</f>
        <v>822794</v>
      </c>
      <c r="I56" s="82"/>
      <c r="J56" s="81">
        <f>SUM(J46:J55)</f>
        <v>1390352</v>
      </c>
      <c r="K56" s="57"/>
      <c r="L56" s="81">
        <f>SUM(L46:L55)</f>
        <v>818053</v>
      </c>
    </row>
    <row r="57" spans="1:12" ht="21" customHeight="1">
      <c r="A57" s="35" t="s">
        <v>66</v>
      </c>
      <c r="C57" s="55"/>
      <c r="D57" s="56"/>
      <c r="E57" s="57"/>
      <c r="F57" s="83"/>
      <c r="G57" s="82"/>
      <c r="H57" s="83"/>
      <c r="I57" s="82"/>
      <c r="J57" s="83"/>
      <c r="K57" s="57"/>
      <c r="L57" s="83"/>
    </row>
    <row r="58" spans="1:12" ht="21" customHeight="1">
      <c r="A58" s="39" t="s">
        <v>130</v>
      </c>
      <c r="C58" s="55"/>
      <c r="D58" s="56" t="s">
        <v>75</v>
      </c>
      <c r="E58" s="57"/>
      <c r="F58" s="77">
        <v>282838</v>
      </c>
      <c r="H58" s="123">
        <v>695566</v>
      </c>
      <c r="I58" s="1"/>
      <c r="J58" s="123">
        <v>282838</v>
      </c>
      <c r="K58" s="1"/>
      <c r="L58" s="123">
        <v>695566</v>
      </c>
    </row>
    <row r="59" spans="1:12" ht="21" customHeight="1">
      <c r="A59" s="39" t="s">
        <v>117</v>
      </c>
      <c r="C59" s="55"/>
      <c r="H59" s="1"/>
      <c r="I59" s="1"/>
      <c r="J59" s="123"/>
      <c r="K59" s="1"/>
      <c r="L59" s="1"/>
    </row>
    <row r="60" spans="1:12" ht="21" customHeight="1">
      <c r="A60" s="39" t="s">
        <v>86</v>
      </c>
      <c r="C60" s="55"/>
      <c r="D60" s="56" t="s">
        <v>84</v>
      </c>
      <c r="E60" s="57"/>
      <c r="F60" s="77">
        <v>27381</v>
      </c>
      <c r="H60" s="123">
        <v>38684</v>
      </c>
      <c r="I60" s="1"/>
      <c r="J60" s="123">
        <v>27381</v>
      </c>
      <c r="K60" s="1"/>
      <c r="L60" s="123">
        <v>38684</v>
      </c>
    </row>
    <row r="61" spans="1:12" ht="21" customHeight="1">
      <c r="A61" s="39" t="s">
        <v>118</v>
      </c>
      <c r="C61" s="55"/>
      <c r="F61" s="77"/>
      <c r="H61" s="123"/>
      <c r="I61" s="1"/>
      <c r="J61" s="123"/>
      <c r="K61" s="1"/>
      <c r="L61" s="123"/>
    </row>
    <row r="62" spans="1:12" ht="21" customHeight="1">
      <c r="A62" s="39" t="s">
        <v>86</v>
      </c>
      <c r="C62" s="55"/>
      <c r="D62" s="56"/>
      <c r="E62" s="57"/>
      <c r="F62" s="77">
        <v>4509</v>
      </c>
      <c r="H62" s="123">
        <v>0</v>
      </c>
      <c r="I62" s="1"/>
      <c r="J62" s="123">
        <v>4509</v>
      </c>
      <c r="K62" s="1"/>
      <c r="L62" s="123">
        <v>0</v>
      </c>
    </row>
    <row r="63" spans="1:12" ht="21" customHeight="1">
      <c r="A63" s="39" t="s">
        <v>69</v>
      </c>
      <c r="C63" s="55"/>
      <c r="D63" s="56"/>
      <c r="E63" s="57"/>
      <c r="F63" s="77">
        <v>6534</v>
      </c>
      <c r="H63" s="123">
        <v>6302</v>
      </c>
      <c r="I63" s="1"/>
      <c r="J63" s="123">
        <v>6341</v>
      </c>
      <c r="K63" s="1"/>
      <c r="L63" s="123">
        <v>6124</v>
      </c>
    </row>
    <row r="64" spans="1:12" ht="21" customHeight="1">
      <c r="A64" s="35" t="s">
        <v>29</v>
      </c>
      <c r="C64" s="55"/>
      <c r="D64" s="56"/>
      <c r="E64" s="57"/>
      <c r="F64" s="81">
        <f>SUM(F58:F63)</f>
        <v>321262</v>
      </c>
      <c r="G64" s="82"/>
      <c r="H64" s="81">
        <f>SUM(H58:H63)</f>
        <v>740552</v>
      </c>
      <c r="I64" s="82"/>
      <c r="J64" s="81">
        <f>SUM(J58:J63)</f>
        <v>321069</v>
      </c>
      <c r="K64" s="57"/>
      <c r="L64" s="81">
        <f>SUM(L58:L63)</f>
        <v>740374</v>
      </c>
    </row>
    <row r="65" spans="1:12" ht="21" customHeight="1">
      <c r="A65" s="35" t="s">
        <v>18</v>
      </c>
      <c r="C65" s="55"/>
      <c r="D65" s="56"/>
      <c r="E65" s="57"/>
      <c r="F65" s="81">
        <f>F56+F64</f>
        <v>1719853</v>
      </c>
      <c r="G65" s="82"/>
      <c r="H65" s="81">
        <f>H56+H64</f>
        <v>1563346</v>
      </c>
      <c r="I65" s="82"/>
      <c r="J65" s="81">
        <f>J56+J64</f>
        <v>1711421</v>
      </c>
      <c r="K65" s="57"/>
      <c r="L65" s="81">
        <f>L56+L64</f>
        <v>1558427</v>
      </c>
    </row>
    <row r="66" spans="1:8" ht="21" customHeight="1">
      <c r="A66" s="39"/>
      <c r="D66" s="39"/>
      <c r="E66" s="39"/>
      <c r="F66" s="39"/>
      <c r="H66" s="39"/>
    </row>
    <row r="67" spans="1:5" ht="21" customHeight="1">
      <c r="A67" s="39" t="s">
        <v>5</v>
      </c>
      <c r="D67" s="71"/>
      <c r="E67" s="39"/>
    </row>
    <row r="68" spans="1:8" ht="21" customHeight="1">
      <c r="A68" s="35" t="s">
        <v>147</v>
      </c>
      <c r="B68" s="36"/>
      <c r="C68" s="36"/>
      <c r="D68" s="72"/>
      <c r="E68" s="38"/>
      <c r="F68" s="37"/>
      <c r="H68" s="37"/>
    </row>
    <row r="69" spans="1:8" ht="21" customHeight="1">
      <c r="A69" s="35" t="s">
        <v>187</v>
      </c>
      <c r="B69" s="40"/>
      <c r="C69" s="40"/>
      <c r="D69" s="73"/>
      <c r="E69" s="40"/>
      <c r="F69" s="40"/>
      <c r="H69" s="40"/>
    </row>
    <row r="70" spans="1:8" ht="21" customHeight="1">
      <c r="A70" s="35" t="s">
        <v>154</v>
      </c>
      <c r="B70" s="40"/>
      <c r="C70" s="40"/>
      <c r="D70" s="40"/>
      <c r="E70" s="40"/>
      <c r="F70" s="40"/>
      <c r="H70" s="40"/>
    </row>
    <row r="71" spans="1:12" ht="21" customHeight="1">
      <c r="A71" s="39"/>
      <c r="B71" s="41"/>
      <c r="C71" s="41"/>
      <c r="D71" s="42"/>
      <c r="E71" s="41"/>
      <c r="F71" s="43"/>
      <c r="H71" s="43"/>
      <c r="L71" s="43" t="s">
        <v>57</v>
      </c>
    </row>
    <row r="72" spans="1:12" ht="21" customHeight="1">
      <c r="A72" s="39"/>
      <c r="B72" s="41"/>
      <c r="C72" s="41"/>
      <c r="D72" s="42"/>
      <c r="E72" s="41"/>
      <c r="F72" s="140" t="s">
        <v>138</v>
      </c>
      <c r="G72" s="140"/>
      <c r="H72" s="140"/>
      <c r="J72" s="139" t="s">
        <v>139</v>
      </c>
      <c r="K72" s="139"/>
      <c r="L72" s="139"/>
    </row>
    <row r="73" spans="1:12" ht="21" customHeight="1">
      <c r="A73" s="39"/>
      <c r="D73" s="45" t="s">
        <v>6</v>
      </c>
      <c r="E73" s="46"/>
      <c r="F73" s="47" t="s">
        <v>155</v>
      </c>
      <c r="G73" s="48"/>
      <c r="H73" s="47" t="s">
        <v>159</v>
      </c>
      <c r="J73" s="47" t="s">
        <v>155</v>
      </c>
      <c r="K73" s="48"/>
      <c r="L73" s="47" t="s">
        <v>159</v>
      </c>
    </row>
    <row r="74" spans="1:12" ht="21" customHeight="1">
      <c r="A74" s="39"/>
      <c r="D74" s="49"/>
      <c r="E74" s="46"/>
      <c r="F74" s="50" t="s">
        <v>54</v>
      </c>
      <c r="H74" s="50" t="s">
        <v>55</v>
      </c>
      <c r="J74" s="50" t="s">
        <v>54</v>
      </c>
      <c r="K74" s="51"/>
      <c r="L74" s="50" t="s">
        <v>55</v>
      </c>
    </row>
    <row r="75" spans="1:12" ht="21" customHeight="1">
      <c r="A75" s="39"/>
      <c r="D75" s="49"/>
      <c r="E75" s="46"/>
      <c r="F75" s="50" t="s">
        <v>56</v>
      </c>
      <c r="H75" s="52"/>
      <c r="J75" s="50" t="s">
        <v>56</v>
      </c>
      <c r="K75" s="51"/>
      <c r="L75" s="52"/>
    </row>
    <row r="76" spans="1:8" ht="21" customHeight="1">
      <c r="A76" s="35" t="s">
        <v>19</v>
      </c>
      <c r="B76" s="74"/>
      <c r="C76" s="74"/>
      <c r="D76" s="56"/>
      <c r="E76" s="74"/>
      <c r="F76" s="74"/>
      <c r="H76" s="74"/>
    </row>
    <row r="77" spans="1:9" ht="21" customHeight="1">
      <c r="A77" s="35" t="s">
        <v>20</v>
      </c>
      <c r="C77" s="55"/>
      <c r="D77" s="56"/>
      <c r="E77" s="57"/>
      <c r="F77" s="84"/>
      <c r="G77" s="82"/>
      <c r="H77" s="84"/>
      <c r="I77" s="82"/>
    </row>
    <row r="78" spans="1:9" ht="21" customHeight="1">
      <c r="A78" s="39" t="s">
        <v>1</v>
      </c>
      <c r="C78" s="55"/>
      <c r="D78" s="56"/>
      <c r="E78" s="57"/>
      <c r="F78" s="84"/>
      <c r="G78" s="82"/>
      <c r="H78" s="84"/>
      <c r="I78" s="82"/>
    </row>
    <row r="79" spans="1:9" ht="21" customHeight="1">
      <c r="A79" s="39" t="s">
        <v>131</v>
      </c>
      <c r="C79" s="55"/>
      <c r="D79" s="56"/>
      <c r="E79" s="57"/>
      <c r="F79" s="85"/>
      <c r="G79" s="82"/>
      <c r="H79" s="85"/>
      <c r="I79" s="82"/>
    </row>
    <row r="80" spans="1:12" ht="21" customHeight="1" thickBot="1">
      <c r="A80" s="86" t="s">
        <v>123</v>
      </c>
      <c r="C80" s="55"/>
      <c r="D80" s="39"/>
      <c r="E80" s="57"/>
      <c r="F80" s="70">
        <v>300000</v>
      </c>
      <c r="H80" s="70">
        <v>300000</v>
      </c>
      <c r="J80" s="70">
        <v>300000</v>
      </c>
      <c r="L80" s="70">
        <v>300000</v>
      </c>
    </row>
    <row r="81" spans="1:12" ht="21" customHeight="1" thickTop="1">
      <c r="A81" s="86" t="s">
        <v>100</v>
      </c>
      <c r="C81" s="55"/>
      <c r="D81" s="87"/>
      <c r="E81" s="57"/>
      <c r="F81" s="85"/>
      <c r="G81" s="82"/>
      <c r="H81" s="85"/>
      <c r="I81" s="82"/>
      <c r="L81" s="85"/>
    </row>
    <row r="82" spans="1:12" ht="21" customHeight="1">
      <c r="A82" s="86" t="s">
        <v>169</v>
      </c>
      <c r="B82" s="86"/>
      <c r="C82" s="55"/>
      <c r="D82" s="56"/>
      <c r="E82" s="57"/>
      <c r="F82" s="67">
        <f>'SE-Conso'!C15</f>
        <v>220719</v>
      </c>
      <c r="G82" s="82"/>
      <c r="H82" s="120">
        <v>220719</v>
      </c>
      <c r="I82" s="82"/>
      <c r="J82" s="67">
        <f>'SE-Separate'!C23</f>
        <v>220719</v>
      </c>
      <c r="L82" s="67">
        <f>'SE-Separate'!C19</f>
        <v>220719</v>
      </c>
    </row>
    <row r="83" spans="1:12" ht="21" customHeight="1">
      <c r="A83" s="39" t="s">
        <v>68</v>
      </c>
      <c r="C83" s="55"/>
      <c r="D83" s="56"/>
      <c r="E83" s="57"/>
      <c r="F83" s="67">
        <f>'SE-Conso'!E15</f>
        <v>76474</v>
      </c>
      <c r="G83" s="82"/>
      <c r="H83" s="131">
        <v>76474</v>
      </c>
      <c r="I83" s="82"/>
      <c r="J83" s="67">
        <f>'SE-Separate'!E23</f>
        <v>76474</v>
      </c>
      <c r="L83" s="67">
        <f>'SE-Separate'!E19</f>
        <v>76474</v>
      </c>
    </row>
    <row r="84" spans="1:12" ht="21" customHeight="1">
      <c r="A84" s="61" t="s">
        <v>116</v>
      </c>
      <c r="C84" s="55"/>
      <c r="D84" s="56" t="s">
        <v>122</v>
      </c>
      <c r="E84" s="57"/>
      <c r="F84" s="67">
        <f>'SE-Conso'!G15</f>
        <v>396403</v>
      </c>
      <c r="G84" s="82"/>
      <c r="H84" s="120">
        <v>396403</v>
      </c>
      <c r="I84" s="82"/>
      <c r="J84" s="67">
        <f>'SE-Separate'!G23</f>
        <v>396403</v>
      </c>
      <c r="L84" s="67">
        <f>'SE-Separate'!G19</f>
        <v>396403</v>
      </c>
    </row>
    <row r="85" spans="1:12" ht="21" customHeight="1">
      <c r="A85" s="39" t="s">
        <v>2</v>
      </c>
      <c r="C85" s="55"/>
      <c r="D85" s="56"/>
      <c r="E85" s="57"/>
      <c r="F85" s="67"/>
      <c r="G85" s="82"/>
      <c r="H85" s="131"/>
      <c r="I85" s="82"/>
      <c r="J85" s="67"/>
      <c r="L85" s="67"/>
    </row>
    <row r="86" spans="1:12" ht="21" customHeight="1">
      <c r="A86" s="39" t="s">
        <v>87</v>
      </c>
      <c r="C86" s="55"/>
      <c r="D86" s="56"/>
      <c r="E86" s="57"/>
      <c r="F86" s="67">
        <f>'SE-Conso'!I15</f>
        <v>30000</v>
      </c>
      <c r="G86" s="82"/>
      <c r="H86" s="131">
        <v>30000</v>
      </c>
      <c r="I86" s="82"/>
      <c r="J86" s="67">
        <f>'SE-Separate'!I23</f>
        <v>30000</v>
      </c>
      <c r="K86" s="58"/>
      <c r="L86" s="67">
        <f>'SE-Separate'!I19</f>
        <v>30000</v>
      </c>
    </row>
    <row r="87" spans="1:12" ht="21" customHeight="1">
      <c r="A87" s="39" t="s">
        <v>88</v>
      </c>
      <c r="C87" s="55"/>
      <c r="D87" s="56"/>
      <c r="E87" s="57"/>
      <c r="F87" s="88">
        <f>'SE-Conso'!K15</f>
        <v>408768</v>
      </c>
      <c r="G87" s="82"/>
      <c r="H87" s="132">
        <v>376153</v>
      </c>
      <c r="I87" s="82"/>
      <c r="J87" s="88">
        <f>'SE-Separate'!K23</f>
        <v>375717</v>
      </c>
      <c r="L87" s="88">
        <f>'SE-Separate'!K19</f>
        <v>358303</v>
      </c>
    </row>
    <row r="88" spans="1:12" ht="21" customHeight="1">
      <c r="A88" s="35" t="s">
        <v>21</v>
      </c>
      <c r="C88" s="55"/>
      <c r="D88" s="56"/>
      <c r="E88" s="57"/>
      <c r="F88" s="65">
        <f>SUM(F82:F87)</f>
        <v>1132364</v>
      </c>
      <c r="G88" s="82"/>
      <c r="H88" s="65">
        <f>SUM(H82:H87)</f>
        <v>1099749</v>
      </c>
      <c r="I88" s="82"/>
      <c r="J88" s="65">
        <f>SUM(J82:J87)</f>
        <v>1099313</v>
      </c>
      <c r="L88" s="65">
        <f>SUM(L82:L87)</f>
        <v>1081899</v>
      </c>
    </row>
    <row r="89" spans="1:12" ht="21" customHeight="1" thickBot="1">
      <c r="A89" s="35" t="s">
        <v>22</v>
      </c>
      <c r="C89" s="55"/>
      <c r="D89" s="56"/>
      <c r="E89" s="57"/>
      <c r="F89" s="70">
        <f>SUM(F65,F88)</f>
        <v>2852217</v>
      </c>
      <c r="G89" s="82"/>
      <c r="H89" s="70">
        <f>SUM(H65,H88)</f>
        <v>2663095</v>
      </c>
      <c r="I89" s="82"/>
      <c r="J89" s="70">
        <f>SUM(J65,J88)</f>
        <v>2810734</v>
      </c>
      <c r="L89" s="70">
        <f>SUM(L65,L88)</f>
        <v>2640326</v>
      </c>
    </row>
    <row r="90" spans="1:12" ht="21" customHeight="1" thickTop="1">
      <c r="A90" s="35"/>
      <c r="C90" s="55"/>
      <c r="D90" s="56"/>
      <c r="E90" s="57"/>
      <c r="F90" s="85">
        <f>SUM(F89-F32)</f>
        <v>0</v>
      </c>
      <c r="G90" s="82"/>
      <c r="H90" s="85">
        <f>SUM(H89-H32)</f>
        <v>0</v>
      </c>
      <c r="I90" s="82"/>
      <c r="J90" s="85">
        <f>SUM(J89-J32)</f>
        <v>0</v>
      </c>
      <c r="L90" s="85">
        <f>SUM(L89-L32)</f>
        <v>0</v>
      </c>
    </row>
    <row r="91" spans="1:9" ht="21" customHeight="1">
      <c r="A91" s="39" t="s">
        <v>5</v>
      </c>
      <c r="C91" s="55"/>
      <c r="G91" s="82"/>
      <c r="I91" s="82"/>
    </row>
    <row r="92" spans="1:9" ht="21" customHeight="1">
      <c r="A92" s="35"/>
      <c r="C92" s="55"/>
      <c r="G92" s="82"/>
      <c r="I92" s="82"/>
    </row>
    <row r="93" spans="1:9" ht="21" customHeight="1">
      <c r="A93" s="89"/>
      <c r="B93" s="90"/>
      <c r="C93" s="91"/>
      <c r="D93" s="91"/>
      <c r="E93" s="58"/>
      <c r="F93" s="91"/>
      <c r="G93" s="82"/>
      <c r="H93" s="91"/>
      <c r="I93" s="82"/>
    </row>
    <row r="94" spans="1:9" ht="21" customHeight="1">
      <c r="A94" s="35"/>
      <c r="C94" s="55"/>
      <c r="D94" s="91"/>
      <c r="E94" s="58"/>
      <c r="F94" s="91"/>
      <c r="G94" s="82"/>
      <c r="H94" s="91"/>
      <c r="I94" s="82"/>
    </row>
    <row r="95" spans="1:9" ht="21" customHeight="1">
      <c r="A95" s="35"/>
      <c r="C95" s="92" t="s">
        <v>32</v>
      </c>
      <c r="E95" s="58"/>
      <c r="F95" s="91"/>
      <c r="G95" s="82"/>
      <c r="H95" s="91"/>
      <c r="I95" s="82"/>
    </row>
    <row r="96" spans="1:5" ht="21" customHeight="1">
      <c r="A96" s="89"/>
      <c r="B96" s="90"/>
      <c r="C96" s="91"/>
      <c r="E96" s="93"/>
    </row>
  </sheetData>
  <sheetProtection/>
  <mergeCells count="6">
    <mergeCell ref="J5:L5"/>
    <mergeCell ref="J72:L72"/>
    <mergeCell ref="F5:H5"/>
    <mergeCell ref="F39:H39"/>
    <mergeCell ref="J39:L39"/>
    <mergeCell ref="F72:H72"/>
  </mergeCells>
  <printOptions horizontalCentered="1"/>
  <pageMargins left="0.6299212598425197" right="0.31496062992125984" top="0.9055118110236221" bottom="0.1968503937007874" header="0.1968503937007874" footer="0.1968503937007874"/>
  <pageSetup firstPageNumber="2" useFirstPageNumber="1" fitToHeight="0" horizontalDpi="600" verticalDpi="600" orientation="portrait" paperSize="9" scale="85" r:id="rId2"/>
  <rowBreaks count="2" manualBreakCount="2">
    <brk id="34" max="255" man="1"/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80" zoomScaleNormal="70" zoomScaleSheetLayoutView="80" zoomScalePageLayoutView="0" workbookViewId="0" topLeftCell="A94">
      <selection activeCell="E102" sqref="E102"/>
    </sheetView>
  </sheetViews>
  <sheetFormatPr defaultColWidth="9.140625" defaultRowHeight="20.25" customHeight="1"/>
  <cols>
    <col min="1" max="1" width="30.7109375" style="39" customWidth="1"/>
    <col min="2" max="2" width="22.421875" style="39" customWidth="1"/>
    <col min="3" max="3" width="5.7109375" style="39" customWidth="1"/>
    <col min="4" max="4" width="0.85546875" style="39" customWidth="1"/>
    <col min="5" max="5" width="15.28125" style="39" customWidth="1"/>
    <col min="6" max="6" width="0.85546875" style="39" customWidth="1"/>
    <col min="7" max="7" width="14.7109375" style="39" customWidth="1"/>
    <col min="8" max="8" width="0.85546875" style="39" customWidth="1"/>
    <col min="9" max="9" width="14.7109375" style="39" customWidth="1"/>
    <col min="10" max="16384" width="9.140625" style="39" customWidth="1"/>
  </cols>
  <sheetData>
    <row r="1" spans="1:9" ht="20.25" customHeight="1">
      <c r="A1" s="94"/>
      <c r="B1" s="60"/>
      <c r="C1" s="66"/>
      <c r="D1" s="93"/>
      <c r="E1" s="95"/>
      <c r="I1" s="95" t="s">
        <v>58</v>
      </c>
    </row>
    <row r="2" spans="1:5" ht="20.25" customHeight="1">
      <c r="A2" s="35" t="s">
        <v>147</v>
      </c>
      <c r="B2" s="36"/>
      <c r="C2" s="37"/>
      <c r="D2" s="38"/>
      <c r="E2" s="37"/>
    </row>
    <row r="3" spans="1:5" ht="20.25" customHeight="1">
      <c r="A3" s="35" t="s">
        <v>179</v>
      </c>
      <c r="B3" s="38"/>
      <c r="C3" s="38"/>
      <c r="D3" s="38"/>
      <c r="E3" s="38"/>
    </row>
    <row r="4" spans="1:5" ht="20.25" customHeight="1">
      <c r="A4" s="96" t="s">
        <v>156</v>
      </c>
      <c r="C4" s="38"/>
      <c r="D4" s="38"/>
      <c r="E4" s="38"/>
    </row>
    <row r="5" spans="4:9" ht="20.25" customHeight="1">
      <c r="D5" s="53"/>
      <c r="E5" s="43"/>
      <c r="I5" s="97" t="s">
        <v>96</v>
      </c>
    </row>
    <row r="6" spans="4:9" ht="20.25" customHeight="1">
      <c r="D6" s="53"/>
      <c r="E6" s="44" t="s">
        <v>149</v>
      </c>
      <c r="I6" s="97"/>
    </row>
    <row r="7" spans="4:9" ht="20.25" customHeight="1">
      <c r="D7" s="53"/>
      <c r="E7" s="134" t="s">
        <v>180</v>
      </c>
      <c r="G7" s="139" t="s">
        <v>139</v>
      </c>
      <c r="H7" s="139"/>
      <c r="I7" s="139"/>
    </row>
    <row r="8" spans="3:9" ht="20.25" customHeight="1">
      <c r="C8" s="134" t="s">
        <v>6</v>
      </c>
      <c r="D8" s="53"/>
      <c r="E8" s="47">
        <v>2019</v>
      </c>
      <c r="G8" s="47">
        <v>2019</v>
      </c>
      <c r="H8" s="50"/>
      <c r="I8" s="47">
        <v>2018</v>
      </c>
    </row>
    <row r="9" spans="1:5" ht="20.25" customHeight="1">
      <c r="A9" s="35" t="s">
        <v>52</v>
      </c>
      <c r="C9" s="49"/>
      <c r="D9" s="46"/>
      <c r="E9" s="98"/>
    </row>
    <row r="10" spans="1:5" ht="20.25" customHeight="1">
      <c r="A10" s="35" t="s">
        <v>23</v>
      </c>
      <c r="C10" s="56"/>
      <c r="D10" s="53"/>
      <c r="E10" s="66"/>
    </row>
    <row r="11" spans="1:9" ht="20.25" customHeight="1">
      <c r="A11" s="39" t="s">
        <v>4</v>
      </c>
      <c r="C11" s="56" t="s">
        <v>101</v>
      </c>
      <c r="D11" s="57"/>
      <c r="E11" s="59">
        <v>66845</v>
      </c>
      <c r="G11" s="59">
        <v>66845</v>
      </c>
      <c r="H11" s="58"/>
      <c r="I11" s="3">
        <v>64568</v>
      </c>
    </row>
    <row r="12" spans="1:9" ht="20.25" customHeight="1">
      <c r="A12" s="39" t="s">
        <v>8</v>
      </c>
      <c r="C12" s="56" t="s">
        <v>106</v>
      </c>
      <c r="D12" s="57"/>
      <c r="E12" s="85">
        <v>36455</v>
      </c>
      <c r="G12" s="85">
        <v>10842</v>
      </c>
      <c r="H12" s="58"/>
      <c r="I12" s="6">
        <v>41654</v>
      </c>
    </row>
    <row r="13" spans="1:9" ht="20.25" customHeight="1">
      <c r="A13" s="39" t="s">
        <v>30</v>
      </c>
      <c r="C13" s="56" t="s">
        <v>110</v>
      </c>
      <c r="D13" s="57"/>
      <c r="E13" s="67">
        <v>8526</v>
      </c>
      <c r="G13" s="67">
        <v>8526</v>
      </c>
      <c r="H13" s="58"/>
      <c r="I13" s="120">
        <v>7420</v>
      </c>
    </row>
    <row r="14" spans="1:9" ht="20.25" customHeight="1">
      <c r="A14" s="35" t="s">
        <v>24</v>
      </c>
      <c r="C14" s="56"/>
      <c r="D14" s="57"/>
      <c r="E14" s="65">
        <f>SUM(E11:E13)</f>
        <v>111826</v>
      </c>
      <c r="G14" s="65">
        <f>SUM(G11:G13)</f>
        <v>86213</v>
      </c>
      <c r="H14" s="58"/>
      <c r="I14" s="121">
        <f>SUM(I11:I13)</f>
        <v>113642</v>
      </c>
    </row>
    <row r="15" spans="1:9" ht="20.25" customHeight="1">
      <c r="A15" s="35" t="s">
        <v>25</v>
      </c>
      <c r="C15" s="56"/>
      <c r="D15" s="57"/>
      <c r="E15" s="67"/>
      <c r="G15" s="67"/>
      <c r="H15" s="58"/>
      <c r="I15" s="120"/>
    </row>
    <row r="16" spans="1:9" ht="20.25" customHeight="1">
      <c r="A16" s="39" t="s">
        <v>152</v>
      </c>
      <c r="C16" s="56"/>
      <c r="D16" s="57"/>
      <c r="E16" s="67">
        <v>11140</v>
      </c>
      <c r="G16" s="67">
        <v>5163</v>
      </c>
      <c r="H16" s="58"/>
      <c r="I16" s="120">
        <v>11858</v>
      </c>
    </row>
    <row r="17" spans="1:9" ht="20.25" customHeight="1">
      <c r="A17" s="39" t="s">
        <v>31</v>
      </c>
      <c r="C17" s="56"/>
      <c r="D17" s="57"/>
      <c r="E17" s="67">
        <v>19716</v>
      </c>
      <c r="G17" s="67">
        <v>19344</v>
      </c>
      <c r="H17" s="58"/>
      <c r="I17" s="120">
        <v>21386</v>
      </c>
    </row>
    <row r="18" spans="1:9" ht="20.25" customHeight="1">
      <c r="A18" s="39" t="s">
        <v>99</v>
      </c>
      <c r="C18" s="56" t="s">
        <v>98</v>
      </c>
      <c r="D18" s="57"/>
      <c r="E18" s="67">
        <v>20918</v>
      </c>
      <c r="G18" s="67">
        <v>20918</v>
      </c>
      <c r="H18" s="58"/>
      <c r="I18" s="120">
        <v>17085</v>
      </c>
    </row>
    <row r="19" spans="1:9" ht="20.25" customHeight="1">
      <c r="A19" s="35" t="s">
        <v>26</v>
      </c>
      <c r="C19" s="56"/>
      <c r="D19" s="57"/>
      <c r="E19" s="65">
        <f>SUM(E16:E18)</f>
        <v>51774</v>
      </c>
      <c r="G19" s="65">
        <f>SUM(G16:G18)</f>
        <v>45425</v>
      </c>
      <c r="H19" s="58"/>
      <c r="I19" s="65">
        <f>SUM(I16:I18)</f>
        <v>50329</v>
      </c>
    </row>
    <row r="20" spans="1:9" ht="20.25" customHeight="1">
      <c r="A20" s="35" t="s">
        <v>114</v>
      </c>
      <c r="B20" s="35"/>
      <c r="C20" s="56"/>
      <c r="D20" s="57"/>
      <c r="E20" s="67">
        <f>E14-E19</f>
        <v>60052</v>
      </c>
      <c r="G20" s="67">
        <f>G14-G19</f>
        <v>40788</v>
      </c>
      <c r="H20" s="58"/>
      <c r="I20" s="67">
        <f>I14-I19</f>
        <v>63313</v>
      </c>
    </row>
    <row r="21" spans="1:9" ht="20.25" customHeight="1">
      <c r="A21" s="39" t="s">
        <v>28</v>
      </c>
      <c r="C21" s="99"/>
      <c r="D21" s="57"/>
      <c r="E21" s="100">
        <v>-18673</v>
      </c>
      <c r="G21" s="100">
        <v>-18673</v>
      </c>
      <c r="H21" s="58"/>
      <c r="I21" s="122">
        <v>-17363</v>
      </c>
    </row>
    <row r="22" spans="1:9" ht="20.25" customHeight="1">
      <c r="A22" s="35" t="s">
        <v>42</v>
      </c>
      <c r="B22" s="35"/>
      <c r="C22" s="56"/>
      <c r="D22" s="57"/>
      <c r="E22" s="85">
        <f>SUM(E20:E21)</f>
        <v>41379</v>
      </c>
      <c r="G22" s="85">
        <f>SUM(G20:G21)</f>
        <v>22115</v>
      </c>
      <c r="H22" s="58"/>
      <c r="I22" s="85">
        <f>SUM(I20:I21)</f>
        <v>45950</v>
      </c>
    </row>
    <row r="23" spans="1:9" ht="20.25" customHeight="1">
      <c r="A23" s="39" t="s">
        <v>40</v>
      </c>
      <c r="C23" s="56" t="s">
        <v>70</v>
      </c>
      <c r="D23" s="57"/>
      <c r="E23" s="77">
        <v>-8764</v>
      </c>
      <c r="G23" s="77">
        <v>-4701</v>
      </c>
      <c r="H23" s="58"/>
      <c r="I23" s="123">
        <v>-9172</v>
      </c>
    </row>
    <row r="24" spans="1:9" ht="20.25" customHeight="1">
      <c r="A24" s="35" t="s">
        <v>59</v>
      </c>
      <c r="C24" s="56"/>
      <c r="D24" s="57"/>
      <c r="E24" s="65">
        <f>SUM(E22:E23)</f>
        <v>32615</v>
      </c>
      <c r="G24" s="65">
        <f>SUM(G22:G23)</f>
        <v>17414</v>
      </c>
      <c r="H24" s="58"/>
      <c r="I24" s="65">
        <f>SUM(I22:I23)</f>
        <v>36778</v>
      </c>
    </row>
    <row r="25" spans="1:9" ht="20.25" customHeight="1">
      <c r="A25" s="35"/>
      <c r="C25" s="56"/>
      <c r="D25" s="57"/>
      <c r="E25" s="85"/>
      <c r="G25" s="85"/>
      <c r="H25" s="58"/>
      <c r="I25" s="85"/>
    </row>
    <row r="26" spans="1:9" ht="20.25" customHeight="1">
      <c r="A26" s="101" t="s">
        <v>83</v>
      </c>
      <c r="B26" s="102"/>
      <c r="C26" s="56"/>
      <c r="D26" s="57"/>
      <c r="E26" s="103">
        <v>0</v>
      </c>
      <c r="G26" s="103">
        <v>0</v>
      </c>
      <c r="H26" s="58"/>
      <c r="I26" s="103">
        <v>0</v>
      </c>
    </row>
    <row r="27" spans="1:9" ht="20.25" customHeight="1">
      <c r="A27" s="101"/>
      <c r="B27" s="102"/>
      <c r="C27" s="56"/>
      <c r="D27" s="57"/>
      <c r="E27" s="85"/>
      <c r="G27" s="85"/>
      <c r="H27" s="58"/>
      <c r="I27" s="85"/>
    </row>
    <row r="28" spans="1:9" ht="20.25" customHeight="1" thickBot="1">
      <c r="A28" s="101" t="s">
        <v>60</v>
      </c>
      <c r="B28" s="102"/>
      <c r="C28" s="56"/>
      <c r="D28" s="57"/>
      <c r="E28" s="70">
        <f>SUM(E24:E26)</f>
        <v>32615</v>
      </c>
      <c r="G28" s="70">
        <f>SUM(G24:G26)</f>
        <v>17414</v>
      </c>
      <c r="H28" s="58"/>
      <c r="I28" s="70">
        <f>SUM(I24:I26)</f>
        <v>36778</v>
      </c>
    </row>
    <row r="29" spans="1:9" ht="20.25" customHeight="1" thickTop="1">
      <c r="A29" s="35"/>
      <c r="C29" s="56"/>
      <c r="D29" s="57"/>
      <c r="E29" s="85"/>
      <c r="G29" s="85"/>
      <c r="H29" s="58"/>
      <c r="I29" s="85"/>
    </row>
    <row r="30" spans="1:9" ht="20.25" customHeight="1">
      <c r="A30" s="101" t="s">
        <v>82</v>
      </c>
      <c r="C30" s="104">
        <v>22</v>
      </c>
      <c r="D30" s="105"/>
      <c r="E30" s="60"/>
      <c r="G30" s="60"/>
      <c r="H30" s="60"/>
      <c r="I30" s="60"/>
    </row>
    <row r="31" spans="1:9" ht="20.25" customHeight="1" thickBot="1">
      <c r="A31" s="62" t="s">
        <v>132</v>
      </c>
      <c r="B31" s="102"/>
      <c r="C31" s="106"/>
      <c r="D31" s="105"/>
      <c r="E31" s="107">
        <v>0.15</v>
      </c>
      <c r="F31" s="108"/>
      <c r="G31" s="107">
        <v>0.08</v>
      </c>
      <c r="H31" s="109"/>
      <c r="I31" s="124">
        <v>0.17</v>
      </c>
    </row>
    <row r="32" spans="1:9" ht="20.25" customHeight="1" thickBot="1" thickTop="1">
      <c r="A32" s="62" t="s">
        <v>133</v>
      </c>
      <c r="B32" s="102"/>
      <c r="C32" s="106"/>
      <c r="D32" s="105"/>
      <c r="E32" s="107">
        <v>0.13</v>
      </c>
      <c r="G32" s="107">
        <v>0.07</v>
      </c>
      <c r="H32" s="109"/>
      <c r="I32" s="124">
        <v>0.14</v>
      </c>
    </row>
    <row r="33" spans="3:5" ht="20.25" customHeight="1" thickTop="1">
      <c r="C33" s="110"/>
      <c r="D33" s="57"/>
      <c r="E33" s="111"/>
    </row>
    <row r="34" spans="1:5" ht="20.25" customHeight="1">
      <c r="A34" s="39" t="s">
        <v>5</v>
      </c>
      <c r="C34" s="112"/>
      <c r="D34" s="55"/>
      <c r="E34" s="112"/>
    </row>
    <row r="35" spans="1:9" ht="20.25" customHeight="1">
      <c r="A35" s="94"/>
      <c r="B35" s="60"/>
      <c r="C35" s="66"/>
      <c r="D35" s="93"/>
      <c r="E35" s="95"/>
      <c r="I35" s="95" t="s">
        <v>58</v>
      </c>
    </row>
    <row r="36" spans="1:5" ht="20.25" customHeight="1">
      <c r="A36" s="35" t="s">
        <v>147</v>
      </c>
      <c r="B36" s="36"/>
      <c r="C36" s="37"/>
      <c r="D36" s="38"/>
      <c r="E36" s="37"/>
    </row>
    <row r="37" spans="1:5" ht="20.25" customHeight="1">
      <c r="A37" s="101" t="s">
        <v>184</v>
      </c>
      <c r="B37" s="62"/>
      <c r="C37" s="113"/>
      <c r="D37" s="114"/>
      <c r="E37" s="113"/>
    </row>
    <row r="38" spans="1:5" ht="20.25" customHeight="1">
      <c r="A38" s="96" t="s">
        <v>156</v>
      </c>
      <c r="C38" s="38"/>
      <c r="D38" s="38"/>
      <c r="E38" s="38"/>
    </row>
    <row r="39" spans="4:9" ht="20.25" customHeight="1">
      <c r="D39" s="53"/>
      <c r="E39" s="43"/>
      <c r="I39" s="97" t="s">
        <v>57</v>
      </c>
    </row>
    <row r="40" spans="4:9" ht="20.25" customHeight="1">
      <c r="D40" s="53"/>
      <c r="E40" s="44" t="s">
        <v>149</v>
      </c>
      <c r="I40" s="97"/>
    </row>
    <row r="41" spans="4:9" ht="20.25" customHeight="1">
      <c r="D41" s="53"/>
      <c r="E41" s="134" t="s">
        <v>180</v>
      </c>
      <c r="G41" s="139" t="s">
        <v>139</v>
      </c>
      <c r="H41" s="139"/>
      <c r="I41" s="139"/>
    </row>
    <row r="42" spans="3:9" ht="20.25" customHeight="1">
      <c r="C42" s="138" t="s">
        <v>6</v>
      </c>
      <c r="D42" s="53"/>
      <c r="E42" s="47">
        <v>2019</v>
      </c>
      <c r="G42" s="47">
        <v>2019</v>
      </c>
      <c r="H42" s="50"/>
      <c r="I42" s="47">
        <v>2018</v>
      </c>
    </row>
    <row r="43" spans="1:5" ht="20.25" customHeight="1">
      <c r="A43" s="35" t="s">
        <v>129</v>
      </c>
      <c r="C43" s="44"/>
      <c r="D43" s="53"/>
      <c r="E43" s="52"/>
    </row>
    <row r="44" spans="1:9" ht="20.25" customHeight="1">
      <c r="A44" s="62" t="s">
        <v>42</v>
      </c>
      <c r="B44" s="115"/>
      <c r="C44" s="62"/>
      <c r="D44" s="62"/>
      <c r="E44" s="77">
        <f>E22</f>
        <v>41379</v>
      </c>
      <c r="G44" s="77">
        <f>G22</f>
        <v>22115</v>
      </c>
      <c r="H44" s="77"/>
      <c r="I44" s="77">
        <f>I22</f>
        <v>45950</v>
      </c>
    </row>
    <row r="45" spans="1:9" ht="20.25" customHeight="1">
      <c r="A45" s="62" t="s">
        <v>140</v>
      </c>
      <c r="B45" s="115"/>
      <c r="C45" s="62"/>
      <c r="D45" s="62"/>
      <c r="E45" s="79"/>
      <c r="G45" s="79"/>
      <c r="H45" s="77"/>
      <c r="I45" s="79"/>
    </row>
    <row r="46" spans="1:8" ht="20.25" customHeight="1">
      <c r="A46" s="62" t="s">
        <v>141</v>
      </c>
      <c r="B46" s="115"/>
      <c r="C46" s="62"/>
      <c r="D46" s="62"/>
      <c r="H46" s="77"/>
    </row>
    <row r="47" spans="1:9" ht="20.25" customHeight="1">
      <c r="A47" s="62" t="s">
        <v>89</v>
      </c>
      <c r="B47" s="62"/>
      <c r="C47" s="63"/>
      <c r="D47" s="62"/>
      <c r="E47" s="79">
        <v>2247</v>
      </c>
      <c r="F47" s="1"/>
      <c r="G47" s="135">
        <v>2232</v>
      </c>
      <c r="H47" s="77"/>
      <c r="I47" s="125">
        <v>774</v>
      </c>
    </row>
    <row r="48" spans="1:9" ht="20.25" customHeight="1">
      <c r="A48" s="115" t="s">
        <v>103</v>
      </c>
      <c r="B48" s="115"/>
      <c r="C48" s="63">
        <v>9</v>
      </c>
      <c r="D48" s="62"/>
      <c r="E48" s="79">
        <v>20918</v>
      </c>
      <c r="F48" s="1"/>
      <c r="G48" s="135">
        <v>20918</v>
      </c>
      <c r="H48" s="77"/>
      <c r="I48" s="125">
        <v>17085</v>
      </c>
    </row>
    <row r="49" spans="1:9" ht="20.25" customHeight="1">
      <c r="A49" s="115" t="s">
        <v>170</v>
      </c>
      <c r="B49" s="115"/>
      <c r="C49" s="63">
        <v>3</v>
      </c>
      <c r="D49" s="62"/>
      <c r="E49" s="79">
        <v>-3</v>
      </c>
      <c r="F49" s="1"/>
      <c r="G49" s="135">
        <v>-3</v>
      </c>
      <c r="H49" s="77"/>
      <c r="I49" s="125">
        <v>-539</v>
      </c>
    </row>
    <row r="50" spans="1:9" ht="20.25" customHeight="1">
      <c r="A50" s="62" t="s">
        <v>163</v>
      </c>
      <c r="B50" s="115"/>
      <c r="C50" s="63">
        <v>3</v>
      </c>
      <c r="D50" s="62"/>
      <c r="E50" s="79">
        <v>-94</v>
      </c>
      <c r="F50" s="1"/>
      <c r="G50" s="135">
        <v>-94</v>
      </c>
      <c r="H50" s="77"/>
      <c r="I50" s="125">
        <v>0</v>
      </c>
    </row>
    <row r="51" spans="1:9" ht="20.25" customHeight="1">
      <c r="A51" s="62" t="s">
        <v>162</v>
      </c>
      <c r="B51" s="115"/>
      <c r="C51" s="63"/>
      <c r="D51" s="62"/>
      <c r="E51" s="79">
        <v>676</v>
      </c>
      <c r="F51" s="1"/>
      <c r="G51" s="135">
        <v>676</v>
      </c>
      <c r="H51" s="77"/>
      <c r="I51" s="125">
        <v>-1</v>
      </c>
    </row>
    <row r="52" spans="1:9" ht="20.25" customHeight="1">
      <c r="A52" s="115" t="s">
        <v>90</v>
      </c>
      <c r="B52" s="62"/>
      <c r="C52" s="62"/>
      <c r="D52" s="62"/>
      <c r="E52" s="79"/>
      <c r="F52" s="1"/>
      <c r="G52" s="125"/>
      <c r="I52" s="1"/>
    </row>
    <row r="53" spans="1:9" ht="20.25" customHeight="1">
      <c r="A53" s="115" t="s">
        <v>127</v>
      </c>
      <c r="B53" s="115"/>
      <c r="C53" s="62"/>
      <c r="D53" s="62"/>
      <c r="E53" s="79">
        <v>-7701</v>
      </c>
      <c r="F53" s="1"/>
      <c r="G53" s="125">
        <v>-7701</v>
      </c>
      <c r="H53" s="77"/>
      <c r="I53" s="125">
        <v>-7209</v>
      </c>
    </row>
    <row r="54" spans="1:9" ht="20.25" customHeight="1">
      <c r="A54" s="62" t="s">
        <v>79</v>
      </c>
      <c r="B54" s="115"/>
      <c r="C54" s="62"/>
      <c r="D54" s="62"/>
      <c r="E54" s="77">
        <v>232</v>
      </c>
      <c r="F54" s="1"/>
      <c r="G54" s="136">
        <v>217</v>
      </c>
      <c r="H54" s="77"/>
      <c r="I54" s="123">
        <v>176</v>
      </c>
    </row>
    <row r="55" spans="1:9" ht="20.25" customHeight="1">
      <c r="A55" s="115" t="s">
        <v>94</v>
      </c>
      <c r="B55" s="115"/>
      <c r="C55" s="62"/>
      <c r="D55" s="62"/>
      <c r="E55" s="100">
        <v>18673</v>
      </c>
      <c r="F55" s="1"/>
      <c r="G55" s="137">
        <v>18673</v>
      </c>
      <c r="H55" s="77"/>
      <c r="I55" s="122">
        <v>17363</v>
      </c>
    </row>
    <row r="56" spans="1:4" ht="20.25" customHeight="1">
      <c r="A56" s="62" t="s">
        <v>85</v>
      </c>
      <c r="B56" s="115"/>
      <c r="C56" s="62"/>
      <c r="D56" s="62"/>
    </row>
    <row r="57" spans="1:9" ht="20.25" customHeight="1">
      <c r="A57" s="62" t="s">
        <v>43</v>
      </c>
      <c r="B57" s="115"/>
      <c r="C57" s="62"/>
      <c r="D57" s="62"/>
      <c r="E57" s="77">
        <f>SUM(E44:E55)</f>
        <v>76327</v>
      </c>
      <c r="G57" s="77">
        <f>SUM(G44:G55)</f>
        <v>57033</v>
      </c>
      <c r="H57" s="77"/>
      <c r="I57" s="77">
        <f>SUM(I44:I55)</f>
        <v>73599</v>
      </c>
    </row>
    <row r="58" spans="1:9" ht="20.25" customHeight="1">
      <c r="A58" s="62" t="s">
        <v>44</v>
      </c>
      <c r="B58" s="115"/>
      <c r="C58" s="62"/>
      <c r="D58" s="62"/>
      <c r="E58" s="116"/>
      <c r="G58" s="116"/>
      <c r="H58" s="116"/>
      <c r="I58" s="116"/>
    </row>
    <row r="59" spans="1:9" ht="20.25" customHeight="1">
      <c r="A59" s="62" t="s">
        <v>45</v>
      </c>
      <c r="B59" s="115"/>
      <c r="C59" s="62"/>
      <c r="D59" s="62"/>
      <c r="E59" s="79">
        <v>2047</v>
      </c>
      <c r="F59" s="1"/>
      <c r="G59" s="135">
        <v>2121</v>
      </c>
      <c r="H59" s="77"/>
      <c r="I59" s="125">
        <v>1433</v>
      </c>
    </row>
    <row r="60" spans="1:9" ht="20.25" customHeight="1">
      <c r="A60" s="62" t="s">
        <v>53</v>
      </c>
      <c r="B60" s="62"/>
      <c r="C60" s="62"/>
      <c r="D60" s="62"/>
      <c r="E60" s="79">
        <v>-124189</v>
      </c>
      <c r="F60" s="1"/>
      <c r="G60" s="135">
        <v>-124189</v>
      </c>
      <c r="H60" s="77"/>
      <c r="I60" s="125">
        <v>25379</v>
      </c>
    </row>
    <row r="61" spans="1:9" ht="20.25" customHeight="1">
      <c r="A61" s="62" t="s">
        <v>46</v>
      </c>
      <c r="B61" s="115"/>
      <c r="C61" s="62"/>
      <c r="D61" s="62"/>
      <c r="E61" s="79">
        <v>73893</v>
      </c>
      <c r="F61" s="1"/>
      <c r="G61" s="135">
        <v>73893</v>
      </c>
      <c r="H61" s="77"/>
      <c r="I61" s="125">
        <v>-8286</v>
      </c>
    </row>
    <row r="62" spans="1:9" ht="20.25" customHeight="1">
      <c r="A62" s="62" t="s">
        <v>92</v>
      </c>
      <c r="B62" s="115"/>
      <c r="C62" s="62"/>
      <c r="D62" s="62"/>
      <c r="E62" s="117">
        <v>3498</v>
      </c>
      <c r="F62" s="1"/>
      <c r="G62" s="126">
        <v>3498</v>
      </c>
      <c r="H62" s="77"/>
      <c r="I62" s="126">
        <v>22703</v>
      </c>
    </row>
    <row r="63" spans="1:9" ht="20.25" customHeight="1">
      <c r="A63" s="62" t="s">
        <v>91</v>
      </c>
      <c r="B63" s="115"/>
      <c r="C63" s="62"/>
      <c r="D63" s="62"/>
      <c r="E63" s="79">
        <v>20243</v>
      </c>
      <c r="F63" s="1"/>
      <c r="G63" s="135">
        <v>20243</v>
      </c>
      <c r="H63" s="77"/>
      <c r="I63" s="125">
        <v>15855</v>
      </c>
    </row>
    <row r="64" spans="1:9" ht="20.25" customHeight="1">
      <c r="A64" s="62" t="s">
        <v>47</v>
      </c>
      <c r="B64" s="115"/>
      <c r="C64" s="62"/>
      <c r="D64" s="62"/>
      <c r="E64" s="79">
        <v>-1433</v>
      </c>
      <c r="F64" s="1"/>
      <c r="G64" s="135">
        <v>-1487</v>
      </c>
      <c r="H64" s="77"/>
      <c r="I64" s="125">
        <v>-10495</v>
      </c>
    </row>
    <row r="65" spans="1:9" ht="20.25" customHeight="1">
      <c r="A65" s="62" t="s">
        <v>164</v>
      </c>
      <c r="B65" s="115"/>
      <c r="C65" s="62"/>
      <c r="D65" s="62"/>
      <c r="E65" s="75"/>
      <c r="F65" s="1"/>
      <c r="G65" s="127"/>
      <c r="H65" s="76"/>
      <c r="I65" s="127"/>
    </row>
    <row r="66" spans="1:9" ht="20.25" customHeight="1">
      <c r="A66" s="62" t="s">
        <v>48</v>
      </c>
      <c r="B66" s="115"/>
      <c r="C66" s="62"/>
      <c r="D66" s="62"/>
      <c r="E66" s="79">
        <v>-492</v>
      </c>
      <c r="F66" s="1"/>
      <c r="G66" s="135">
        <v>-846</v>
      </c>
      <c r="H66" s="77"/>
      <c r="I66" s="125">
        <v>86</v>
      </c>
    </row>
    <row r="67" spans="1:9" ht="20.25" customHeight="1">
      <c r="A67" s="62" t="s">
        <v>49</v>
      </c>
      <c r="B67" s="115"/>
      <c r="C67" s="62"/>
      <c r="D67" s="62"/>
      <c r="E67" s="100">
        <v>57599</v>
      </c>
      <c r="F67" s="1"/>
      <c r="G67" s="137">
        <v>57994</v>
      </c>
      <c r="H67" s="77"/>
      <c r="I67" s="122">
        <v>77435</v>
      </c>
    </row>
    <row r="68" spans="1:9" ht="20.25" customHeight="1">
      <c r="A68" s="62" t="s">
        <v>129</v>
      </c>
      <c r="B68" s="115"/>
      <c r="C68" s="62"/>
      <c r="D68" s="62"/>
      <c r="E68" s="77">
        <f>SUM(E59:E67)+E57</f>
        <v>107493</v>
      </c>
      <c r="G68" s="77">
        <f>SUM(G59:G67)+G57</f>
        <v>88260</v>
      </c>
      <c r="H68" s="77"/>
      <c r="I68" s="77">
        <f>SUM(I59:I67)+I57</f>
        <v>197709</v>
      </c>
    </row>
    <row r="69" spans="1:9" ht="20.25" customHeight="1">
      <c r="A69" s="62" t="s">
        <v>65</v>
      </c>
      <c r="B69" s="115"/>
      <c r="C69" s="62"/>
      <c r="D69" s="62"/>
      <c r="E69" s="77">
        <v>-18971</v>
      </c>
      <c r="F69" s="1"/>
      <c r="G69" s="136">
        <v>-18971</v>
      </c>
      <c r="H69" s="77"/>
      <c r="I69" s="123">
        <v>-13113</v>
      </c>
    </row>
    <row r="70" spans="1:9" ht="20.25" customHeight="1">
      <c r="A70" s="62" t="s">
        <v>72</v>
      </c>
      <c r="B70" s="118"/>
      <c r="C70" s="62"/>
      <c r="D70" s="62"/>
      <c r="E70" s="77">
        <v>-1362</v>
      </c>
      <c r="F70" s="1"/>
      <c r="G70" s="136">
        <v>-914</v>
      </c>
      <c r="H70" s="77"/>
      <c r="I70" s="123">
        <v>-1012</v>
      </c>
    </row>
    <row r="71" spans="1:9" ht="20.25" customHeight="1">
      <c r="A71" s="101" t="s">
        <v>165</v>
      </c>
      <c r="B71" s="118"/>
      <c r="C71" s="78"/>
      <c r="D71" s="78"/>
      <c r="E71" s="81">
        <f>SUM(E68:E70)</f>
        <v>87160</v>
      </c>
      <c r="G71" s="81">
        <f>SUM(G68:G70)</f>
        <v>68375</v>
      </c>
      <c r="H71" s="77"/>
      <c r="I71" s="81">
        <f>SUM(I68:I70)</f>
        <v>183584</v>
      </c>
    </row>
    <row r="72" spans="1:4" ht="20.25" customHeight="1">
      <c r="A72" s="101"/>
      <c r="B72" s="118"/>
      <c r="C72" s="78"/>
      <c r="D72" s="78"/>
    </row>
    <row r="73" spans="1:5" ht="20.25" customHeight="1">
      <c r="A73" s="39" t="s">
        <v>5</v>
      </c>
      <c r="B73" s="62"/>
      <c r="C73" s="84"/>
      <c r="D73" s="110"/>
      <c r="E73" s="84"/>
    </row>
    <row r="74" spans="1:9" ht="20.25" customHeight="1">
      <c r="A74" s="94"/>
      <c r="B74" s="60"/>
      <c r="C74" s="66"/>
      <c r="D74" s="93"/>
      <c r="E74" s="95"/>
      <c r="I74" s="95" t="s">
        <v>58</v>
      </c>
    </row>
    <row r="75" spans="1:5" ht="20.25" customHeight="1">
      <c r="A75" s="35" t="s">
        <v>147</v>
      </c>
      <c r="B75" s="36"/>
      <c r="C75" s="37"/>
      <c r="D75" s="38"/>
      <c r="E75" s="37"/>
    </row>
    <row r="76" spans="1:5" ht="20.25" customHeight="1">
      <c r="A76" s="101" t="s">
        <v>185</v>
      </c>
      <c r="B76" s="62"/>
      <c r="C76" s="113"/>
      <c r="D76" s="114"/>
      <c r="E76" s="113"/>
    </row>
    <row r="77" spans="1:5" ht="20.25" customHeight="1">
      <c r="A77" s="96" t="s">
        <v>156</v>
      </c>
      <c r="C77" s="38"/>
      <c r="D77" s="38"/>
      <c r="E77" s="38"/>
    </row>
    <row r="78" spans="4:9" ht="20.25" customHeight="1">
      <c r="D78" s="53"/>
      <c r="E78" s="43"/>
      <c r="I78" s="97" t="s">
        <v>57</v>
      </c>
    </row>
    <row r="79" spans="4:9" ht="20.25" customHeight="1">
      <c r="D79" s="53"/>
      <c r="E79" s="44" t="s">
        <v>149</v>
      </c>
      <c r="I79" s="97"/>
    </row>
    <row r="80" spans="4:9" ht="20.25" customHeight="1">
      <c r="D80" s="53"/>
      <c r="E80" s="134" t="s">
        <v>180</v>
      </c>
      <c r="G80" s="139" t="s">
        <v>139</v>
      </c>
      <c r="H80" s="139"/>
      <c r="I80" s="139"/>
    </row>
    <row r="81" spans="3:9" ht="20.25" customHeight="1">
      <c r="C81" s="138" t="s">
        <v>6</v>
      </c>
      <c r="D81" s="53"/>
      <c r="E81" s="47">
        <v>2019</v>
      </c>
      <c r="G81" s="47">
        <v>2019</v>
      </c>
      <c r="H81" s="50"/>
      <c r="I81" s="47">
        <v>2018</v>
      </c>
    </row>
    <row r="82" spans="1:9" ht="20.25" customHeight="1">
      <c r="A82" s="101" t="s">
        <v>51</v>
      </c>
      <c r="B82" s="118"/>
      <c r="C82" s="62"/>
      <c r="D82" s="62"/>
      <c r="E82" s="80"/>
      <c r="G82" s="80"/>
      <c r="H82" s="78"/>
      <c r="I82" s="80"/>
    </row>
    <row r="83" spans="1:9" ht="20.25" customHeight="1">
      <c r="A83" s="62" t="s">
        <v>111</v>
      </c>
      <c r="B83" s="115"/>
      <c r="C83" s="63">
        <v>3</v>
      </c>
      <c r="D83" s="62"/>
      <c r="E83" s="116">
        <v>-215000</v>
      </c>
      <c r="F83" s="1"/>
      <c r="G83" s="116">
        <v>-215000</v>
      </c>
      <c r="H83" s="116"/>
      <c r="I83" s="6">
        <v>-190000</v>
      </c>
    </row>
    <row r="84" spans="1:9" ht="20.25" customHeight="1">
      <c r="A84" s="62" t="s">
        <v>172</v>
      </c>
      <c r="B84" s="115"/>
      <c r="C84" s="62"/>
      <c r="D84" s="62"/>
      <c r="E84" s="116">
        <v>100000</v>
      </c>
      <c r="F84" s="1"/>
      <c r="G84" s="116">
        <v>100000</v>
      </c>
      <c r="H84" s="116"/>
      <c r="I84" s="6">
        <v>0</v>
      </c>
    </row>
    <row r="85" spans="1:9" ht="20.25" customHeight="1">
      <c r="A85" s="62" t="s">
        <v>166</v>
      </c>
      <c r="B85" s="115"/>
      <c r="C85" s="62"/>
      <c r="D85" s="62"/>
      <c r="E85" s="79">
        <v>-16167</v>
      </c>
      <c r="F85" s="1"/>
      <c r="G85" s="135">
        <v>-16167</v>
      </c>
      <c r="H85" s="77"/>
      <c r="I85" s="125">
        <v>-82532</v>
      </c>
    </row>
    <row r="86" spans="1:9" ht="20.25" customHeight="1">
      <c r="A86" s="115" t="s">
        <v>78</v>
      </c>
      <c r="B86" s="115"/>
      <c r="C86" s="62"/>
      <c r="D86" s="62"/>
      <c r="E86" s="79">
        <v>-10879</v>
      </c>
      <c r="F86" s="1"/>
      <c r="G86" s="135">
        <v>-10744</v>
      </c>
      <c r="H86" s="77"/>
      <c r="I86" s="125">
        <v>-323</v>
      </c>
    </row>
    <row r="87" spans="1:9" ht="20.25" customHeight="1">
      <c r="A87" s="115" t="s">
        <v>80</v>
      </c>
      <c r="B87" s="115"/>
      <c r="C87" s="62"/>
      <c r="D87" s="62"/>
      <c r="E87" s="79">
        <v>1009</v>
      </c>
      <c r="F87" s="1"/>
      <c r="G87" s="135">
        <v>1009</v>
      </c>
      <c r="H87" s="77"/>
      <c r="I87" s="125">
        <v>1</v>
      </c>
    </row>
    <row r="88" spans="1:9" ht="20.25" customHeight="1">
      <c r="A88" s="39" t="s">
        <v>124</v>
      </c>
      <c r="B88" s="118"/>
      <c r="C88" s="62"/>
      <c r="D88" s="62"/>
      <c r="E88" s="79">
        <v>-95</v>
      </c>
      <c r="F88" s="1"/>
      <c r="G88" s="135">
        <v>-95</v>
      </c>
      <c r="H88" s="77"/>
      <c r="I88" s="125">
        <v>-1334</v>
      </c>
    </row>
    <row r="89" spans="1:9" ht="20.25" customHeight="1">
      <c r="A89" s="101" t="s">
        <v>151</v>
      </c>
      <c r="B89" s="118"/>
      <c r="C89" s="62"/>
      <c r="D89" s="62"/>
      <c r="E89" s="81">
        <f>SUM(E83:E88)</f>
        <v>-141132</v>
      </c>
      <c r="G89" s="81">
        <f>SUM(G83:G88)</f>
        <v>-140997</v>
      </c>
      <c r="H89" s="77"/>
      <c r="I89" s="81">
        <f>SUM(I83:I88)</f>
        <v>-274188</v>
      </c>
    </row>
    <row r="90" spans="1:9" ht="20.25" customHeight="1">
      <c r="A90" s="101" t="s">
        <v>50</v>
      </c>
      <c r="B90" s="115"/>
      <c r="C90" s="62"/>
      <c r="D90" s="62"/>
      <c r="E90" s="67"/>
      <c r="G90" s="67"/>
      <c r="H90" s="85"/>
      <c r="I90" s="67"/>
    </row>
    <row r="91" spans="1:9" ht="20.25" customHeight="1">
      <c r="A91" s="128" t="s">
        <v>153</v>
      </c>
      <c r="B91" s="115"/>
      <c r="C91" s="62"/>
      <c r="D91" s="62"/>
      <c r="E91" s="67"/>
      <c r="G91" s="67"/>
      <c r="H91" s="85"/>
      <c r="I91" s="67"/>
    </row>
    <row r="92" spans="1:9" ht="20.25" customHeight="1">
      <c r="A92" s="128" t="s">
        <v>190</v>
      </c>
      <c r="B92" s="115"/>
      <c r="C92" s="62"/>
      <c r="D92" s="62"/>
      <c r="E92" s="79">
        <v>-102085</v>
      </c>
      <c r="F92" s="1"/>
      <c r="G92" s="136">
        <v>-102006</v>
      </c>
      <c r="H92" s="77"/>
      <c r="I92" s="123">
        <v>-206711</v>
      </c>
    </row>
    <row r="93" spans="1:9" ht="20.25" customHeight="1">
      <c r="A93" s="128" t="s">
        <v>76</v>
      </c>
      <c r="B93" s="62"/>
      <c r="C93" s="63">
        <v>15</v>
      </c>
      <c r="D93" s="62"/>
      <c r="E93" s="79">
        <v>-4472</v>
      </c>
      <c r="F93" s="1"/>
      <c r="G93" s="135">
        <v>-4472</v>
      </c>
      <c r="H93" s="77"/>
      <c r="I93" s="125">
        <v>-5551</v>
      </c>
    </row>
    <row r="94" spans="1:9" ht="20.25" customHeight="1">
      <c r="A94" s="1" t="s">
        <v>119</v>
      </c>
      <c r="B94" s="62"/>
      <c r="C94" s="63">
        <v>16</v>
      </c>
      <c r="D94" s="62"/>
      <c r="E94" s="79">
        <v>200000</v>
      </c>
      <c r="F94" s="1"/>
      <c r="G94" s="79">
        <v>200000</v>
      </c>
      <c r="H94" s="77"/>
      <c r="I94" s="125">
        <v>312330</v>
      </c>
    </row>
    <row r="95" spans="1:9" ht="20.25" customHeight="1">
      <c r="A95" s="128" t="s">
        <v>95</v>
      </c>
      <c r="B95" s="115"/>
      <c r="C95" s="80"/>
      <c r="D95" s="78"/>
      <c r="E95" s="79">
        <v>-2775</v>
      </c>
      <c r="F95" s="1"/>
      <c r="G95" s="135">
        <v>-2775</v>
      </c>
      <c r="H95" s="77"/>
      <c r="I95" s="125">
        <v>-151</v>
      </c>
    </row>
    <row r="96" spans="1:9" ht="20.25" customHeight="1">
      <c r="A96" s="128" t="s">
        <v>105</v>
      </c>
      <c r="B96" s="62"/>
      <c r="C96" s="84"/>
      <c r="D96" s="110"/>
      <c r="E96" s="79">
        <v>9107</v>
      </c>
      <c r="F96" s="1"/>
      <c r="G96" s="135">
        <v>9107</v>
      </c>
      <c r="H96" s="77"/>
      <c r="I96" s="125">
        <v>16238</v>
      </c>
    </row>
    <row r="97" spans="1:9" ht="20.25" customHeight="1">
      <c r="A97" s="128" t="s">
        <v>102</v>
      </c>
      <c r="B97" s="115"/>
      <c r="E97" s="79">
        <v>-20847</v>
      </c>
      <c r="F97" s="1"/>
      <c r="G97" s="135">
        <v>-20847</v>
      </c>
      <c r="H97" s="77"/>
      <c r="I97" s="125">
        <v>-15723</v>
      </c>
    </row>
    <row r="98" spans="1:9" ht="20.25" customHeight="1">
      <c r="A98" s="1" t="s">
        <v>125</v>
      </c>
      <c r="B98" s="115"/>
      <c r="C98" s="62"/>
      <c r="D98" s="62"/>
      <c r="E98" s="77">
        <v>0</v>
      </c>
      <c r="F98" s="1"/>
      <c r="G98" s="135">
        <v>0</v>
      </c>
      <c r="H98" s="77"/>
      <c r="I98" s="125">
        <v>8</v>
      </c>
    </row>
    <row r="99" spans="1:9" ht="20.25" customHeight="1">
      <c r="A99" s="101" t="s">
        <v>167</v>
      </c>
      <c r="E99" s="81">
        <f>SUM(E92:E98)</f>
        <v>78928</v>
      </c>
      <c r="G99" s="81">
        <f>SUM(G92:G98)</f>
        <v>79007</v>
      </c>
      <c r="H99" s="77"/>
      <c r="I99" s="81">
        <f>SUM(I92:I98)</f>
        <v>100440</v>
      </c>
    </row>
    <row r="100" spans="1:9" ht="20.25" customHeight="1">
      <c r="A100" s="101" t="s">
        <v>168</v>
      </c>
      <c r="E100" s="79">
        <f>SUM(E71,E89,E99)</f>
        <v>24956</v>
      </c>
      <c r="G100" s="79">
        <f>SUM(G71,G89,G99)</f>
        <v>6385</v>
      </c>
      <c r="H100" s="77"/>
      <c r="I100" s="79">
        <f>SUM(I71,I89,I99)</f>
        <v>9836</v>
      </c>
    </row>
    <row r="101" spans="1:9" ht="20.25" customHeight="1">
      <c r="A101" s="62" t="s">
        <v>61</v>
      </c>
      <c r="E101" s="100">
        <v>106168</v>
      </c>
      <c r="G101" s="137">
        <v>74211</v>
      </c>
      <c r="H101" s="77"/>
      <c r="I101" s="122">
        <v>63558</v>
      </c>
    </row>
    <row r="102" spans="1:9" ht="20.25" customHeight="1" thickBot="1">
      <c r="A102" s="101" t="s">
        <v>62</v>
      </c>
      <c r="E102" s="119">
        <f>SUM(E100:E101)</f>
        <v>131124</v>
      </c>
      <c r="G102" s="119">
        <f>SUM(G100:G101)</f>
        <v>80596</v>
      </c>
      <c r="H102" s="77"/>
      <c r="I102" s="119">
        <f>SUM(I100:I101)</f>
        <v>73394</v>
      </c>
    </row>
    <row r="103" spans="5:9" ht="20.25" customHeight="1" thickTop="1">
      <c r="E103" s="59">
        <f>SUM(E102-'BS'!F11)</f>
        <v>0</v>
      </c>
      <c r="G103" s="59"/>
      <c r="H103" s="59"/>
      <c r="I103" s="59"/>
    </row>
    <row r="104" spans="1:9" ht="20.25" customHeight="1">
      <c r="A104" s="35" t="s">
        <v>173</v>
      </c>
      <c r="E104" s="59"/>
      <c r="G104" s="59"/>
      <c r="H104" s="59"/>
      <c r="I104" s="59"/>
    </row>
    <row r="105" spans="1:9" ht="20.25" customHeight="1">
      <c r="A105" s="35" t="s">
        <v>174</v>
      </c>
      <c r="E105" s="59"/>
      <c r="G105" s="59"/>
      <c r="H105" s="59"/>
      <c r="I105" s="59"/>
    </row>
    <row r="106" spans="1:9" ht="20.25" customHeight="1">
      <c r="A106" s="39" t="s">
        <v>175</v>
      </c>
      <c r="E106" s="59">
        <v>9249</v>
      </c>
      <c r="G106" s="59">
        <v>9249</v>
      </c>
      <c r="H106" s="59"/>
      <c r="I106" s="59">
        <v>0</v>
      </c>
    </row>
    <row r="107" spans="1:9" ht="20.25" customHeight="1">
      <c r="A107" s="39" t="s">
        <v>176</v>
      </c>
      <c r="E107" s="59">
        <v>70000</v>
      </c>
      <c r="G107" s="59">
        <v>70000</v>
      </c>
      <c r="H107" s="59"/>
      <c r="I107" s="59">
        <v>0</v>
      </c>
    </row>
    <row r="108" spans="5:9" ht="20.25" customHeight="1">
      <c r="E108" s="59"/>
      <c r="G108" s="59"/>
      <c r="H108" s="59"/>
      <c r="I108" s="59"/>
    </row>
    <row r="109" ht="20.25" customHeight="1">
      <c r="A109" s="39" t="s">
        <v>5</v>
      </c>
    </row>
  </sheetData>
  <sheetProtection/>
  <mergeCells count="3">
    <mergeCell ref="G7:I7"/>
    <mergeCell ref="G41:I41"/>
    <mergeCell ref="G80:I80"/>
  </mergeCells>
  <printOptions horizontalCentered="1"/>
  <pageMargins left="0.8661417322834646" right="0.31496062992125984" top="0.9055118110236221" bottom="0.1968503937007874" header="0.1968503937007874" footer="0.1968503937007874"/>
  <pageSetup firstPageNumber="2" useFirstPageNumber="1" fitToHeight="0" horizontalDpi="600" verticalDpi="600" orientation="portrait" paperSize="9" scale="85" r:id="rId2"/>
  <rowBreaks count="2" manualBreakCount="2">
    <brk id="34" max="11" man="1"/>
    <brk id="7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view="pageBreakPreview" zoomScale="85" zoomScaleSheetLayoutView="85" workbookViewId="0" topLeftCell="A1">
      <selection activeCell="A10" sqref="A10"/>
    </sheetView>
  </sheetViews>
  <sheetFormatPr defaultColWidth="9.140625" defaultRowHeight="21" customHeight="1"/>
  <cols>
    <col min="1" max="1" width="44.421875" style="4" customWidth="1"/>
    <col min="2" max="2" width="1.7109375" style="4" customWidth="1"/>
    <col min="3" max="3" width="15.7109375" style="4" customWidth="1"/>
    <col min="4" max="4" width="1.7109375" style="4" customWidth="1"/>
    <col min="5" max="5" width="15.7109375" style="4" customWidth="1"/>
    <col min="6" max="6" width="1.7109375" style="4" customWidth="1"/>
    <col min="7" max="7" width="15.7109375" style="4" customWidth="1"/>
    <col min="8" max="8" width="1.7109375" style="4" customWidth="1"/>
    <col min="9" max="9" width="15.7109375" style="4" customWidth="1"/>
    <col min="10" max="10" width="1.7109375" style="4" customWidth="1"/>
    <col min="11" max="11" width="15.7109375" style="4" customWidth="1"/>
    <col min="12" max="12" width="1.7109375" style="4" customWidth="1"/>
    <col min="13" max="13" width="15.7109375" style="4" customWidth="1"/>
    <col min="14" max="16384" width="9.140625" style="4" customWidth="1"/>
  </cols>
  <sheetData>
    <row r="1" ht="21" customHeight="1">
      <c r="M1" s="7" t="s">
        <v>58</v>
      </c>
    </row>
    <row r="2" spans="1:13" ht="21" customHeight="1">
      <c r="A2" s="9" t="s">
        <v>147</v>
      </c>
      <c r="B2" s="10"/>
      <c r="C2" s="10"/>
      <c r="D2" s="10"/>
      <c r="E2" s="10"/>
      <c r="F2" s="10"/>
      <c r="G2" s="10"/>
      <c r="H2" s="10"/>
      <c r="J2" s="11"/>
      <c r="K2" s="12"/>
      <c r="L2" s="12"/>
      <c r="M2" s="12"/>
    </row>
    <row r="3" spans="1:13" ht="21" customHeight="1">
      <c r="A3" s="13" t="s">
        <v>181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" customHeight="1">
      <c r="A4" s="8" t="s">
        <v>156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1" customHeight="1">
      <c r="A5" s="15"/>
      <c r="B5" s="13"/>
      <c r="C5" s="13"/>
      <c r="D5" s="13"/>
      <c r="E5" s="13"/>
      <c r="F5" s="13"/>
      <c r="G5" s="13"/>
      <c r="H5" s="13"/>
      <c r="I5" s="16"/>
      <c r="J5" s="13"/>
      <c r="K5" s="16"/>
      <c r="L5" s="16"/>
      <c r="M5" s="2" t="s">
        <v>57</v>
      </c>
    </row>
    <row r="6" spans="1:13" ht="21" customHeight="1">
      <c r="A6" s="15"/>
      <c r="B6" s="13"/>
      <c r="C6" s="142" t="s">
        <v>182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3:13" s="17" customFormat="1" ht="21" customHeight="1">
      <c r="C7" s="17" t="s">
        <v>135</v>
      </c>
      <c r="I7" s="141" t="s">
        <v>2</v>
      </c>
      <c r="J7" s="141"/>
      <c r="K7" s="141"/>
      <c r="L7" s="19"/>
      <c r="M7" s="26" t="s">
        <v>142</v>
      </c>
    </row>
    <row r="8" spans="3:13" s="17" customFormat="1" ht="21" customHeight="1">
      <c r="C8" s="17" t="s">
        <v>146</v>
      </c>
      <c r="I8" s="17" t="s">
        <v>33</v>
      </c>
      <c r="J8" s="19"/>
      <c r="M8" s="26" t="s">
        <v>143</v>
      </c>
    </row>
    <row r="9" spans="3:13" ht="21" customHeight="1">
      <c r="C9" s="18" t="s">
        <v>145</v>
      </c>
      <c r="E9" s="18" t="s">
        <v>68</v>
      </c>
      <c r="F9" s="19"/>
      <c r="G9" s="18" t="s">
        <v>116</v>
      </c>
      <c r="I9" s="18" t="s">
        <v>134</v>
      </c>
      <c r="K9" s="18" t="s">
        <v>3</v>
      </c>
      <c r="L9" s="19"/>
      <c r="M9" s="27" t="s">
        <v>144</v>
      </c>
    </row>
    <row r="10" spans="3:13" ht="21" customHeight="1">
      <c r="C10" s="19"/>
      <c r="E10" s="19"/>
      <c r="F10" s="19"/>
      <c r="G10" s="19"/>
      <c r="I10" s="19"/>
      <c r="K10" s="19"/>
      <c r="L10" s="19"/>
      <c r="M10" s="19"/>
    </row>
    <row r="11" spans="1:13" ht="21" customHeight="1">
      <c r="A11" s="9" t="s">
        <v>158</v>
      </c>
      <c r="B11" s="9"/>
      <c r="C11" s="28">
        <v>220719</v>
      </c>
      <c r="D11" s="28"/>
      <c r="E11" s="28">
        <v>76474</v>
      </c>
      <c r="F11" s="28"/>
      <c r="G11" s="28">
        <v>396403</v>
      </c>
      <c r="H11" s="28"/>
      <c r="I11" s="28">
        <v>30000</v>
      </c>
      <c r="J11" s="6"/>
      <c r="K11" s="28">
        <v>376153</v>
      </c>
      <c r="L11" s="28"/>
      <c r="M11" s="28">
        <f>SUM(C11:L11)</f>
        <v>1099749</v>
      </c>
    </row>
    <row r="12" spans="1:13" ht="21" customHeight="1">
      <c r="A12" s="4" t="s">
        <v>59</v>
      </c>
      <c r="C12" s="30">
        <v>0</v>
      </c>
      <c r="D12" s="28"/>
      <c r="E12" s="30">
        <v>0</v>
      </c>
      <c r="F12" s="28"/>
      <c r="G12" s="30">
        <v>0</v>
      </c>
      <c r="H12" s="28"/>
      <c r="I12" s="30">
        <v>0</v>
      </c>
      <c r="J12" s="6"/>
      <c r="K12" s="30">
        <f>'PL &amp; CF'!E24</f>
        <v>32615</v>
      </c>
      <c r="L12" s="28"/>
      <c r="M12" s="30">
        <f>SUM(C12:L12)</f>
        <v>32615</v>
      </c>
    </row>
    <row r="13" spans="1:13" ht="21" customHeight="1">
      <c r="A13" s="4" t="s">
        <v>150</v>
      </c>
      <c r="C13" s="31">
        <v>0</v>
      </c>
      <c r="D13" s="28"/>
      <c r="E13" s="31">
        <v>0</v>
      </c>
      <c r="F13" s="28"/>
      <c r="G13" s="31">
        <v>0</v>
      </c>
      <c r="H13" s="28"/>
      <c r="I13" s="31">
        <v>0</v>
      </c>
      <c r="J13" s="6"/>
      <c r="K13" s="31">
        <v>0</v>
      </c>
      <c r="L13" s="28"/>
      <c r="M13" s="31">
        <f>SUM(C13:L13)</f>
        <v>0</v>
      </c>
    </row>
    <row r="14" spans="1:13" ht="21" customHeight="1">
      <c r="A14" s="4" t="s">
        <v>60</v>
      </c>
      <c r="C14" s="28">
        <f>SUM(C12:C13)</f>
        <v>0</v>
      </c>
      <c r="D14" s="28"/>
      <c r="E14" s="28">
        <f>SUM(E12:E13)</f>
        <v>0</v>
      </c>
      <c r="F14" s="28"/>
      <c r="G14" s="28">
        <f>SUM(G12:G13)</f>
        <v>0</v>
      </c>
      <c r="H14" s="28"/>
      <c r="I14" s="28">
        <f>SUM(I12:I13)</f>
        <v>0</v>
      </c>
      <c r="J14" s="6"/>
      <c r="K14" s="28">
        <f>SUM(K12:K13)</f>
        <v>32615</v>
      </c>
      <c r="L14" s="28"/>
      <c r="M14" s="28">
        <f>SUM(C14:L14)</f>
        <v>32615</v>
      </c>
    </row>
    <row r="15" spans="1:13" ht="21" customHeight="1" thickBot="1">
      <c r="A15" s="9" t="s">
        <v>157</v>
      </c>
      <c r="C15" s="29">
        <f>SUM(C11:C14)-C14</f>
        <v>220719</v>
      </c>
      <c r="D15" s="28"/>
      <c r="E15" s="29">
        <f>SUM(E11:E14)-E14</f>
        <v>76474</v>
      </c>
      <c r="F15" s="28"/>
      <c r="G15" s="29">
        <f>SUM(G11:G14)-G14</f>
        <v>396403</v>
      </c>
      <c r="H15" s="28"/>
      <c r="I15" s="29">
        <f>SUM(I11:I14)-I14</f>
        <v>30000</v>
      </c>
      <c r="J15" s="6"/>
      <c r="K15" s="29">
        <f>SUM(K11:K14)-K14</f>
        <v>408768</v>
      </c>
      <c r="L15" s="28"/>
      <c r="M15" s="29">
        <f>SUM(M11:M14)-M14</f>
        <v>1132364</v>
      </c>
    </row>
    <row r="16" ht="21" customHeight="1" thickTop="1">
      <c r="M16" s="22">
        <f>SUM(M15-'BS'!F88)</f>
        <v>0</v>
      </c>
    </row>
    <row r="17" ht="21" customHeight="1">
      <c r="A17" s="1" t="s">
        <v>5</v>
      </c>
    </row>
  </sheetData>
  <sheetProtection/>
  <mergeCells count="2">
    <mergeCell ref="I7:K7"/>
    <mergeCell ref="C6:M6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85" zoomScaleNormal="85" zoomScaleSheetLayoutView="85" zoomScalePageLayoutView="0" workbookViewId="0" topLeftCell="A19">
      <selection activeCell="G32" sqref="G32"/>
    </sheetView>
  </sheetViews>
  <sheetFormatPr defaultColWidth="9.140625" defaultRowHeight="21" customHeight="1"/>
  <cols>
    <col min="1" max="1" width="45.7109375" style="4" customWidth="1"/>
    <col min="2" max="2" width="1.7109375" style="4" customWidth="1"/>
    <col min="3" max="3" width="15.7109375" style="4" customWidth="1"/>
    <col min="4" max="4" width="1.7109375" style="4" customWidth="1"/>
    <col min="5" max="5" width="15.7109375" style="4" customWidth="1"/>
    <col min="6" max="6" width="1.7109375" style="4" customWidth="1"/>
    <col min="7" max="7" width="15.7109375" style="4" customWidth="1"/>
    <col min="8" max="8" width="1.7109375" style="4" customWidth="1"/>
    <col min="9" max="9" width="15.7109375" style="4" customWidth="1"/>
    <col min="10" max="10" width="1.7109375" style="4" customWidth="1"/>
    <col min="11" max="11" width="15.7109375" style="4" customWidth="1"/>
    <col min="12" max="12" width="1.7109375" style="4" customWidth="1"/>
    <col min="13" max="13" width="15.7109375" style="4" customWidth="1"/>
    <col min="14" max="16384" width="9.140625" style="4" customWidth="1"/>
  </cols>
  <sheetData>
    <row r="1" ht="21" customHeight="1">
      <c r="M1" s="7" t="s">
        <v>58</v>
      </c>
    </row>
    <row r="2" spans="1:13" ht="21" customHeight="1">
      <c r="A2" s="9" t="s">
        <v>147</v>
      </c>
      <c r="B2" s="10"/>
      <c r="C2" s="10"/>
      <c r="D2" s="10"/>
      <c r="E2" s="10"/>
      <c r="F2" s="10"/>
      <c r="G2" s="10"/>
      <c r="H2" s="10"/>
      <c r="J2" s="11"/>
      <c r="K2" s="12"/>
      <c r="L2" s="12"/>
      <c r="M2" s="12"/>
    </row>
    <row r="3" spans="1:13" ht="21" customHeight="1">
      <c r="A3" s="13" t="s">
        <v>183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" customHeight="1">
      <c r="A4" s="8" t="s">
        <v>156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1" customHeight="1">
      <c r="A5" s="15"/>
      <c r="B5" s="13"/>
      <c r="C5" s="13"/>
      <c r="D5" s="13"/>
      <c r="E5" s="13"/>
      <c r="F5" s="13"/>
      <c r="G5" s="13"/>
      <c r="H5" s="13"/>
      <c r="I5" s="16"/>
      <c r="J5" s="13"/>
      <c r="K5" s="16"/>
      <c r="L5" s="16"/>
      <c r="M5" s="2" t="s">
        <v>57</v>
      </c>
    </row>
    <row r="6" spans="1:13" ht="21" customHeight="1">
      <c r="A6" s="15"/>
      <c r="B6" s="13"/>
      <c r="C6" s="142" t="s">
        <v>139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3:13" s="17" customFormat="1" ht="21" customHeight="1">
      <c r="C7" s="17" t="s">
        <v>135</v>
      </c>
      <c r="I7" s="141" t="s">
        <v>2</v>
      </c>
      <c r="J7" s="141"/>
      <c r="K7" s="141"/>
      <c r="L7" s="19"/>
      <c r="M7" s="26" t="s">
        <v>142</v>
      </c>
    </row>
    <row r="8" spans="3:13" s="17" customFormat="1" ht="21" customHeight="1">
      <c r="C8" s="17" t="s">
        <v>146</v>
      </c>
      <c r="I8" s="17" t="s">
        <v>33</v>
      </c>
      <c r="J8" s="19"/>
      <c r="M8" s="26" t="s">
        <v>143</v>
      </c>
    </row>
    <row r="9" spans="3:13" ht="21" customHeight="1">
      <c r="C9" s="18" t="s">
        <v>145</v>
      </c>
      <c r="E9" s="18" t="s">
        <v>68</v>
      </c>
      <c r="F9" s="19"/>
      <c r="G9" s="18" t="s">
        <v>116</v>
      </c>
      <c r="I9" s="18" t="s">
        <v>134</v>
      </c>
      <c r="K9" s="18" t="s">
        <v>3</v>
      </c>
      <c r="L9" s="19"/>
      <c r="M9" s="27" t="s">
        <v>144</v>
      </c>
    </row>
    <row r="10" spans="1:13" ht="21" customHeight="1">
      <c r="A10" s="9" t="s">
        <v>128</v>
      </c>
      <c r="B10" s="9"/>
      <c r="C10" s="28">
        <v>220076</v>
      </c>
      <c r="D10" s="28"/>
      <c r="E10" s="28">
        <v>71331</v>
      </c>
      <c r="F10" s="28"/>
      <c r="G10" s="28">
        <v>399617</v>
      </c>
      <c r="H10" s="28"/>
      <c r="I10" s="28">
        <v>24121</v>
      </c>
      <c r="J10" s="6"/>
      <c r="K10" s="28">
        <v>303611</v>
      </c>
      <c r="L10" s="20"/>
      <c r="M10" s="20">
        <f>SUM(C10:K10)</f>
        <v>1018756</v>
      </c>
    </row>
    <row r="11" spans="1:13" ht="21" customHeight="1">
      <c r="A11" s="4" t="s">
        <v>59</v>
      </c>
      <c r="C11" s="32">
        <v>0</v>
      </c>
      <c r="D11" s="22"/>
      <c r="E11" s="32">
        <v>0</v>
      </c>
      <c r="F11" s="20"/>
      <c r="G11" s="32">
        <v>0</v>
      </c>
      <c r="H11" s="20"/>
      <c r="I11" s="32">
        <v>0</v>
      </c>
      <c r="J11" s="21"/>
      <c r="K11" s="32">
        <f>'PL &amp; CF'!I24</f>
        <v>36778</v>
      </c>
      <c r="L11" s="20"/>
      <c r="M11" s="32">
        <f>SUM(E11:K11)</f>
        <v>36778</v>
      </c>
    </row>
    <row r="12" spans="1:13" ht="21" customHeight="1">
      <c r="A12" s="4" t="s">
        <v>150</v>
      </c>
      <c r="C12" s="33">
        <v>0</v>
      </c>
      <c r="D12" s="22"/>
      <c r="E12" s="33">
        <v>0</v>
      </c>
      <c r="F12" s="20"/>
      <c r="G12" s="33">
        <v>0</v>
      </c>
      <c r="H12" s="20"/>
      <c r="I12" s="33">
        <v>0</v>
      </c>
      <c r="J12" s="21"/>
      <c r="K12" s="33">
        <v>0</v>
      </c>
      <c r="L12" s="20"/>
      <c r="M12" s="33">
        <v>0</v>
      </c>
    </row>
    <row r="13" spans="1:13" ht="21" customHeight="1">
      <c r="A13" s="4" t="s">
        <v>60</v>
      </c>
      <c r="C13" s="20">
        <f>SUM(C11:C12)</f>
        <v>0</v>
      </c>
      <c r="D13" s="22"/>
      <c r="E13" s="20">
        <f>SUM(E11:E12)</f>
        <v>0</v>
      </c>
      <c r="F13" s="20"/>
      <c r="G13" s="20">
        <f>SUM(G11:G12)</f>
        <v>0</v>
      </c>
      <c r="H13" s="20"/>
      <c r="I13" s="20">
        <f>SUM(I11:I12)</f>
        <v>0</v>
      </c>
      <c r="J13" s="21"/>
      <c r="K13" s="20">
        <f>SUM(K11:K12)</f>
        <v>36778</v>
      </c>
      <c r="L13" s="20"/>
      <c r="M13" s="20">
        <f>SUM(M11:M12)</f>
        <v>36778</v>
      </c>
    </row>
    <row r="14" spans="1:13" ht="21" customHeight="1">
      <c r="A14" s="4" t="s">
        <v>126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1" customHeight="1">
      <c r="A15" s="4" t="s">
        <v>178</v>
      </c>
      <c r="C15" s="34">
        <v>2</v>
      </c>
      <c r="D15" s="34"/>
      <c r="E15" s="34">
        <v>16</v>
      </c>
      <c r="F15" s="34"/>
      <c r="G15" s="34">
        <v>-10</v>
      </c>
      <c r="H15" s="34"/>
      <c r="I15" s="34">
        <v>0</v>
      </c>
      <c r="J15" s="5"/>
      <c r="K15" s="34">
        <v>0</v>
      </c>
      <c r="L15" s="34"/>
      <c r="M15" s="34">
        <f>SUM(C15:K15)</f>
        <v>8</v>
      </c>
    </row>
    <row r="16" spans="1:13" ht="21" customHeight="1">
      <c r="A16" s="4" t="s">
        <v>177</v>
      </c>
      <c r="B16" s="9"/>
      <c r="C16" s="20">
        <v>0</v>
      </c>
      <c r="D16" s="20"/>
      <c r="E16" s="20">
        <v>0</v>
      </c>
      <c r="F16" s="20"/>
      <c r="G16" s="20">
        <v>0</v>
      </c>
      <c r="H16" s="20"/>
      <c r="I16" s="20">
        <v>0</v>
      </c>
      <c r="J16" s="21"/>
      <c r="K16" s="34">
        <v>-70425</v>
      </c>
      <c r="L16" s="20"/>
      <c r="M16" s="20">
        <f>SUM(C16:K16)</f>
        <v>-70425</v>
      </c>
    </row>
    <row r="17" spans="1:13" ht="21" customHeight="1" thickBot="1">
      <c r="A17" s="9" t="s">
        <v>161</v>
      </c>
      <c r="B17" s="9"/>
      <c r="C17" s="23">
        <f>SUM(C10:C16)-C13</f>
        <v>220078</v>
      </c>
      <c r="D17" s="24"/>
      <c r="E17" s="23">
        <f>SUM(E10:E16)-E13</f>
        <v>71347</v>
      </c>
      <c r="F17" s="20"/>
      <c r="G17" s="23">
        <f>SUM(G10:G16)-G13</f>
        <v>399607</v>
      </c>
      <c r="H17" s="20"/>
      <c r="I17" s="23">
        <f>SUM(I10:I16)-I13</f>
        <v>24121</v>
      </c>
      <c r="J17" s="21"/>
      <c r="K17" s="23">
        <f>SUM(K10:K16)-K13</f>
        <v>269964</v>
      </c>
      <c r="L17" s="20"/>
      <c r="M17" s="23">
        <f>SUM(M10:M16)-M13</f>
        <v>985117</v>
      </c>
    </row>
    <row r="18" spans="3:13" ht="15.75" customHeight="1" thickTop="1">
      <c r="C18" s="25"/>
      <c r="D18" s="22"/>
      <c r="E18" s="25"/>
      <c r="F18" s="25"/>
      <c r="G18" s="25"/>
      <c r="H18" s="22"/>
      <c r="I18" s="25"/>
      <c r="J18" s="22"/>
      <c r="K18" s="25"/>
      <c r="L18" s="25"/>
      <c r="M18" s="25"/>
    </row>
    <row r="19" spans="1:13" ht="21" customHeight="1">
      <c r="A19" s="9" t="s">
        <v>158</v>
      </c>
      <c r="B19" s="9"/>
      <c r="C19" s="28">
        <v>220719</v>
      </c>
      <c r="D19" s="28"/>
      <c r="E19" s="28">
        <v>76474</v>
      </c>
      <c r="F19" s="28"/>
      <c r="G19" s="28">
        <v>396403</v>
      </c>
      <c r="H19" s="28"/>
      <c r="I19" s="28">
        <v>30000</v>
      </c>
      <c r="J19" s="6"/>
      <c r="K19" s="28">
        <v>358303</v>
      </c>
      <c r="L19" s="28"/>
      <c r="M19" s="28">
        <f>SUM(C19:K19)</f>
        <v>1081899</v>
      </c>
    </row>
    <row r="20" spans="1:13" ht="21" customHeight="1">
      <c r="A20" s="4" t="s">
        <v>59</v>
      </c>
      <c r="C20" s="32">
        <v>0</v>
      </c>
      <c r="D20" s="22"/>
      <c r="E20" s="32">
        <v>0</v>
      </c>
      <c r="F20" s="20"/>
      <c r="G20" s="32">
        <v>0</v>
      </c>
      <c r="H20" s="20"/>
      <c r="I20" s="32">
        <v>0</v>
      </c>
      <c r="J20" s="6"/>
      <c r="K20" s="30">
        <f>'PL &amp; CF'!G24</f>
        <v>17414</v>
      </c>
      <c r="L20" s="28"/>
      <c r="M20" s="30">
        <f>SUM(C20:K20)</f>
        <v>17414</v>
      </c>
    </row>
    <row r="21" spans="1:13" ht="21" customHeight="1">
      <c r="A21" s="4" t="s">
        <v>150</v>
      </c>
      <c r="C21" s="33">
        <v>0</v>
      </c>
      <c r="D21" s="22"/>
      <c r="E21" s="33">
        <v>0</v>
      </c>
      <c r="F21" s="20"/>
      <c r="G21" s="33">
        <v>0</v>
      </c>
      <c r="H21" s="20"/>
      <c r="I21" s="33">
        <v>0</v>
      </c>
      <c r="J21" s="21"/>
      <c r="K21" s="33">
        <v>0</v>
      </c>
      <c r="L21" s="20"/>
      <c r="M21" s="33">
        <v>0</v>
      </c>
    </row>
    <row r="22" spans="1:13" ht="21" customHeight="1">
      <c r="A22" s="4" t="s">
        <v>60</v>
      </c>
      <c r="C22" s="20">
        <f>SUM(C20:C21)</f>
        <v>0</v>
      </c>
      <c r="D22" s="22"/>
      <c r="E22" s="20">
        <f>SUM(E20:E21)</f>
        <v>0</v>
      </c>
      <c r="F22" s="20"/>
      <c r="G22" s="20">
        <f>SUM(G20:G21)</f>
        <v>0</v>
      </c>
      <c r="H22" s="20"/>
      <c r="I22" s="20">
        <f>SUM(I20:I21)</f>
        <v>0</v>
      </c>
      <c r="J22" s="21"/>
      <c r="K22" s="20">
        <f>SUM(K20:K21)</f>
        <v>17414</v>
      </c>
      <c r="L22" s="20"/>
      <c r="M22" s="20">
        <f>SUM(M20:M21)</f>
        <v>17414</v>
      </c>
    </row>
    <row r="23" spans="1:13" ht="21" customHeight="1" thickBot="1">
      <c r="A23" s="9" t="s">
        <v>157</v>
      </c>
      <c r="C23" s="29">
        <f>SUM(C19:C22)-C22</f>
        <v>220719</v>
      </c>
      <c r="D23" s="28"/>
      <c r="E23" s="29">
        <f>SUM(E19:E22)-E22</f>
        <v>76474</v>
      </c>
      <c r="F23" s="28"/>
      <c r="G23" s="29">
        <f>SUM(G19:G22)-G22</f>
        <v>396403</v>
      </c>
      <c r="H23" s="28"/>
      <c r="I23" s="29">
        <f>SUM(I19:I22)-I22</f>
        <v>30000</v>
      </c>
      <c r="J23" s="6"/>
      <c r="K23" s="29">
        <f>SUM(K19:K22)-K22</f>
        <v>375717</v>
      </c>
      <c r="L23" s="28"/>
      <c r="M23" s="29">
        <f>SUM(M19:M22)-M22</f>
        <v>1099313</v>
      </c>
    </row>
    <row r="24" spans="3:13" ht="9.75" customHeight="1" thickTop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ht="21" customHeight="1">
      <c r="A25" s="1" t="s">
        <v>5</v>
      </c>
    </row>
  </sheetData>
  <sheetProtection/>
  <mergeCells count="2">
    <mergeCell ref="C6:M6"/>
    <mergeCell ref="I7:K7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Julalak Auttajariyakul</cp:lastModifiedBy>
  <cp:lastPrinted>2019-05-08T12:17:59Z</cp:lastPrinted>
  <dcterms:created xsi:type="dcterms:W3CDTF">1999-03-31T19:46:17Z</dcterms:created>
  <dcterms:modified xsi:type="dcterms:W3CDTF">2019-05-08T12:19:17Z</dcterms:modified>
  <cp:category/>
  <cp:version/>
  <cp:contentType/>
  <cp:contentStatus/>
</cp:coreProperties>
</file>