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7" windowWidth="10725" windowHeight="952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'BS'!$A$1:$L$101</definedName>
    <definedName name="_xlnm.Print_Area" localSheetId="3">'PL &amp; CF'!$A$1:$K$120</definedName>
    <definedName name="_xlnm.Print_Area" localSheetId="4">'SE-Conso'!$A$1:$M$26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<sst xmlns="http://schemas.openxmlformats.org/spreadsheetml/2006/main" count="319" uniqueCount="204">
  <si>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</si>
  <si>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</si>
  <si>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</si>
  <si>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</si>
  <si>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</si>
  <si>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</si>
  <si>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</si>
  <si>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</si>
  <si>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</si>
  <si>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</si>
  <si>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</si>
  <si>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</si>
  <si>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</si>
  <si>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</si>
  <si>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</si>
  <si>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</si>
  <si>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</si>
  <si>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</si>
  <si>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</si>
  <si>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</si>
  <si>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</si>
  <si>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</si>
  <si>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</si>
  <si>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</si>
  <si>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</si>
  <si>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</si>
  <si>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</si>
  <si>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</si>
  <si>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</si>
  <si>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</si>
  <si>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</si>
  <si>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</si>
  <si>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</si>
  <si>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</si>
  <si>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</si>
  <si>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</si>
  <si>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</si>
  <si>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</si>
  <si>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</si>
  <si>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</si>
  <si>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</si>
  <si>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</si>
  <si>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</si>
  <si>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</si>
  <si>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</si>
  <si>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</si>
  <si>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</si>
  <si>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</si>
  <si>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</si>
  <si>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</si>
  <si>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</si>
  <si>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</si>
  <si>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</si>
  <si>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</si>
  <si>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</si>
  <si>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</si>
  <si>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</si>
  <si>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</si>
  <si>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</si>
  <si>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</si>
  <si>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</si>
  <si>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</si>
  <si>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</si>
  <si>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</si>
  <si>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Share premium</t>
  </si>
  <si>
    <t xml:space="preserve">Provision for long-term employee benefits  </t>
  </si>
  <si>
    <t>Current portion of hire-purchase receivables</t>
  </si>
  <si>
    <t xml:space="preserve">   Cash paid for income tax</t>
  </si>
  <si>
    <t>Current portion of loan receivables</t>
  </si>
  <si>
    <t>16</t>
  </si>
  <si>
    <t xml:space="preserve">Repayment of long-term loans </t>
  </si>
  <si>
    <t>Cash paid for purchase of equipment</t>
  </si>
  <si>
    <t xml:space="preserve">   Provision for long-term employee benefits</t>
  </si>
  <si>
    <t xml:space="preserve">Proceeds from sales of equipment </t>
  </si>
  <si>
    <t>Earnings per share</t>
  </si>
  <si>
    <t>Other comprehensive income for the period:</t>
  </si>
  <si>
    <t>17</t>
  </si>
  <si>
    <t xml:space="preserve">Profit from operating activities before change in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</si>
  <si>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</si>
  <si>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</si>
  <si>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</si>
  <si>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</si>
  <si>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</si>
  <si>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</si>
  <si>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</si>
  <si>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</si>
  <si>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</si>
  <si>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</si>
  <si>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</si>
  <si>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19</t>
  </si>
  <si>
    <t>Properties foreclosed</t>
  </si>
  <si>
    <t>Loan receivables - net of current portion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</si>
  <si>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</si>
  <si>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</si>
  <si>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</si>
  <si>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</si>
  <si>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</si>
  <si>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</si>
  <si>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</si>
  <si>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</si>
  <si>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</si>
  <si>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</si>
  <si>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</si>
  <si>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</si>
  <si>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</si>
  <si>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</si>
  <si>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</si>
  <si>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</si>
  <si>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</si>
  <si>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</si>
  <si>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</si>
  <si>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 xml:space="preserve">   agreements</t>
  </si>
  <si>
    <t xml:space="preserve">Current portion of liabilities under hire-purchase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</si>
  <si>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</si>
  <si>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</si>
  <si>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</si>
  <si>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</si>
  <si>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</si>
  <si>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</si>
  <si>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</si>
  <si>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</si>
  <si>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</si>
  <si>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Lease IT Public Company Limited and its subsidiary</t>
  </si>
  <si>
    <t>Investment in subsidiary</t>
  </si>
  <si>
    <t>Other comprehensive income for the period</t>
  </si>
  <si>
    <t>Balance as at 1 January 2019</t>
  </si>
  <si>
    <t xml:space="preserve">Factoring receivables - net of current portion </t>
  </si>
  <si>
    <t>Operating liabilities increase (decrease)</t>
  </si>
  <si>
    <t xml:space="preserve">Increase in restricted bank deposits </t>
  </si>
  <si>
    <t>6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</si>
  <si>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</si>
  <si>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</si>
  <si>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</si>
  <si>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</si>
  <si>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</si>
  <si>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</si>
  <si>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Cash flows statement</t>
  </si>
  <si>
    <t>Cash flows statement (continued)</t>
  </si>
  <si>
    <t xml:space="preserve">Statement of financial position </t>
  </si>
  <si>
    <t>Statement of financial position (continued)</t>
  </si>
  <si>
    <t>Bank overdrafts and short-term loans from</t>
  </si>
  <si>
    <t xml:space="preserve">   financial institutions</t>
  </si>
  <si>
    <t>Cash paid for investment in subsidiary</t>
  </si>
  <si>
    <t>Repayment of debentures</t>
  </si>
  <si>
    <t>Profit before finance cost and</t>
  </si>
  <si>
    <t xml:space="preserve">   income tax expenses</t>
  </si>
  <si>
    <t>22</t>
  </si>
  <si>
    <t>23</t>
  </si>
  <si>
    <t>Net cash flows from (used in) financing activities</t>
  </si>
  <si>
    <t xml:space="preserve">      221,448,256 ordinary shares of Baht 1 each</t>
  </si>
  <si>
    <t>20</t>
  </si>
  <si>
    <t xml:space="preserve">Bid bonds deposit awaiting for return </t>
  </si>
  <si>
    <t>Net cash flows from operating activities</t>
  </si>
  <si>
    <t xml:space="preserve">   Profit attributable to equity holders of the Company</t>
  </si>
  <si>
    <t xml:space="preserve">      (Thousand shares)</t>
  </si>
  <si>
    <t xml:space="preserve">   Weighted average number of ordinary shares</t>
  </si>
  <si>
    <t>Balance as at 1 January 2020</t>
  </si>
  <si>
    <t>31 December 2019</t>
  </si>
  <si>
    <t>For the three-month period ended 31 March 2020</t>
  </si>
  <si>
    <t>Balance as at 31 March 2019</t>
  </si>
  <si>
    <t>Balance as at 31 March 2020</t>
  </si>
  <si>
    <t>As at 31 March 2020</t>
  </si>
  <si>
    <t>31 March 2020</t>
  </si>
  <si>
    <t>11</t>
  </si>
  <si>
    <t>3</t>
  </si>
  <si>
    <t>24</t>
  </si>
  <si>
    <t>Right-of-use assets</t>
  </si>
  <si>
    <t>Short-term loans from subsidiary</t>
  </si>
  <si>
    <t>Cash receipt awaiting for return to receivables</t>
  </si>
  <si>
    <t>Other long-term provisions</t>
  </si>
  <si>
    <t xml:space="preserve">   to receivables</t>
  </si>
  <si>
    <t>Interest incomes</t>
  </si>
  <si>
    <t>Fees and service incomes</t>
  </si>
  <si>
    <t>Other incomes</t>
  </si>
  <si>
    <t>Selling expenses</t>
  </si>
  <si>
    <t>Expected credit losses</t>
  </si>
  <si>
    <t>9</t>
  </si>
  <si>
    <t xml:space="preserve">   Loss on sales of equipment </t>
  </si>
  <si>
    <t>Balance as at 1 January 2020 - After adjusted</t>
  </si>
  <si>
    <t>Other current financial assets - trading securities</t>
  </si>
  <si>
    <t>Current portion of liabilities under lease</t>
  </si>
  <si>
    <t xml:space="preserve">   receivables agreements</t>
  </si>
  <si>
    <t>Liabilities under hire-purchase receivables</t>
  </si>
  <si>
    <t xml:space="preserve">   agreements - net of current portion</t>
  </si>
  <si>
    <t>Liabilities under lease agreements - net</t>
  </si>
  <si>
    <t>15.2</t>
  </si>
  <si>
    <t xml:space="preserve">   Expected credit losses on receivables</t>
  </si>
  <si>
    <t xml:space="preserve">   Gain on sales of other current financial assets/</t>
  </si>
  <si>
    <t xml:space="preserve">      trading securities</t>
  </si>
  <si>
    <t xml:space="preserve">Decrease in bank overdrafts </t>
  </si>
  <si>
    <t>Repayment of liabilities under lease agreements</t>
  </si>
  <si>
    <t>Repayment of liabilities under hire-purchase</t>
  </si>
  <si>
    <t>Cash receipt under hire-purchase</t>
  </si>
  <si>
    <t>Acquisitions of equipment under lease agreements</t>
  </si>
  <si>
    <t>Receivables from sale of trading securities</t>
  </si>
  <si>
    <t>Net increase (decrease) in cash and cash equivalents</t>
  </si>
  <si>
    <t xml:space="preserve">Cumulative effects of changes in </t>
  </si>
  <si>
    <t xml:space="preserve">   accounting policies (Note 2)</t>
  </si>
  <si>
    <t xml:space="preserve">Statement of comprehensive income </t>
  </si>
  <si>
    <t xml:space="preserve">   Gain on changes of fair value of trading securities</t>
  </si>
  <si>
    <t xml:space="preserve">   Cash receipt awaiting for return to receivables</t>
  </si>
  <si>
    <t>Net cash flows from (used in) investing activities</t>
  </si>
  <si>
    <t>Cash receipt from short-term loans from financial institutions</t>
  </si>
  <si>
    <t>Cash receipt from loans from subsidiary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</si>
</sst>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</numFmts>
  <fonts count="54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92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7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1" borderId="1" applyNumberFormat="0" applyAlignment="0" applyProtection="0"/>
    <xf numFmtId="10" fontId="7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39" fontId="5" fillId="0" borderId="0" xfId="0" applyFont="1" applyAlignment="1">
      <alignment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41" fontId="5" fillId="0" borderId="0" xfId="42" applyNumberFormat="1" applyFont="1" applyBorder="1" applyAlignment="1">
      <alignment horizontal="center"/>
    </xf>
    <xf numFmtId="41" fontId="5" fillId="0" borderId="0" xfId="42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41" fontId="5" fillId="0" borderId="0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41" fontId="5" fillId="0" borderId="15" xfId="44" applyNumberFormat="1" applyFont="1" applyFill="1" applyBorder="1" applyAlignment="1">
      <alignment horizontal="center"/>
    </xf>
    <xf numFmtId="41" fontId="5" fillId="0" borderId="14" xfId="42" applyNumberFormat="1" applyFont="1" applyBorder="1" applyAlignment="1">
      <alignment horizontal="center"/>
    </xf>
    <xf numFmtId="41" fontId="5" fillId="0" borderId="15" xfId="42" applyNumberFormat="1" applyFont="1" applyBorder="1" applyAlignment="1">
      <alignment horizontal="center"/>
    </xf>
    <xf numFmtId="39" fontId="50" fillId="0" borderId="0" xfId="0" applyFont="1" applyFill="1" applyAlignment="1">
      <alignment/>
    </xf>
    <xf numFmtId="39" fontId="35" fillId="0" borderId="0" xfId="0" applyFont="1" applyFill="1" applyAlignment="1">
      <alignment horizontal="centerContinuous"/>
    </xf>
    <xf numFmtId="40" fontId="35" fillId="0" borderId="0" xfId="42" applyFont="1" applyFill="1" applyAlignment="1">
      <alignment horizontal="centerContinuous"/>
    </xf>
    <xf numFmtId="49" fontId="35" fillId="0" borderId="0" xfId="0" applyNumberFormat="1" applyFont="1" applyFill="1" applyAlignment="1">
      <alignment horizontal="centerContinuous"/>
    </xf>
    <xf numFmtId="39" fontId="35" fillId="0" borderId="0" xfId="0" applyFont="1" applyFill="1" applyAlignment="1">
      <alignment/>
    </xf>
    <xf numFmtId="49" fontId="35" fillId="0" borderId="0" xfId="0" applyNumberFormat="1" applyFont="1" applyFill="1" applyAlignment="1" quotePrefix="1">
      <alignment horizontal="centerContinuous"/>
    </xf>
    <xf numFmtId="49" fontId="35" fillId="0" borderId="0" xfId="0" applyNumberFormat="1" applyFont="1" applyFill="1" applyAlignment="1" quotePrefix="1">
      <alignment horizontal="left"/>
    </xf>
    <xf numFmtId="49" fontId="52" fillId="0" borderId="0" xfId="0" applyNumberFormat="1" applyFont="1" applyFill="1" applyAlignment="1" quotePrefix="1">
      <alignment horizontal="left"/>
    </xf>
    <xf numFmtId="49" fontId="35" fillId="0" borderId="0" xfId="0" applyNumberFormat="1" applyFont="1" applyFill="1" applyBorder="1" applyAlignment="1">
      <alignment horizontal="right"/>
    </xf>
    <xf numFmtId="49" fontId="35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35" fillId="0" borderId="12" xfId="0" applyNumberFormat="1" applyFont="1" applyFill="1" applyBorder="1" applyAlignment="1" quotePrefix="1">
      <alignment horizontal="center"/>
    </xf>
    <xf numFmtId="0" fontId="35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37" fontId="53" fillId="0" borderId="0" xfId="0" applyNumberFormat="1" applyFont="1" applyFill="1" applyAlignment="1">
      <alignment horizontal="center"/>
    </xf>
    <xf numFmtId="0" fontId="35" fillId="0" borderId="0" xfId="0" applyNumberFormat="1" applyFont="1" applyFill="1" applyBorder="1" applyAlignment="1" quotePrefix="1">
      <alignment horizontal="center"/>
    </xf>
    <xf numFmtId="49" fontId="35" fillId="0" borderId="0" xfId="0" applyNumberFormat="1" applyFont="1" applyFill="1" applyAlignment="1">
      <alignment/>
    </xf>
    <xf numFmtId="0" fontId="35" fillId="0" borderId="0" xfId="42" applyNumberFormat="1" applyFont="1" applyFill="1" applyBorder="1" applyAlignment="1">
      <alignment horizontal="center"/>
    </xf>
    <xf numFmtId="187" fontId="35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/>
    </xf>
    <xf numFmtId="187" fontId="35" fillId="0" borderId="0" xfId="0" applyNumberFormat="1" applyFont="1" applyFill="1" applyBorder="1" applyAlignment="1">
      <alignment/>
    </xf>
    <xf numFmtId="41" fontId="35" fillId="0" borderId="0" xfId="0" applyNumberFormat="1" applyFont="1" applyFill="1" applyBorder="1" applyAlignment="1">
      <alignment/>
    </xf>
    <xf numFmtId="41" fontId="35" fillId="0" borderId="0" xfId="0" applyNumberFormat="1" applyFont="1" applyFill="1" applyAlignment="1">
      <alignment/>
    </xf>
    <xf numFmtId="39" fontId="35" fillId="0" borderId="0" xfId="0" applyFont="1" applyFill="1" applyBorder="1" applyAlignment="1">
      <alignment/>
    </xf>
    <xf numFmtId="39" fontId="35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 horizontal="center"/>
    </xf>
    <xf numFmtId="41" fontId="35" fillId="0" borderId="16" xfId="44" applyNumberFormat="1" applyFont="1" applyFill="1" applyBorder="1" applyAlignment="1">
      <alignment/>
    </xf>
    <xf numFmtId="40" fontId="35" fillId="0" borderId="0" xfId="42" applyFont="1" applyFill="1" applyAlignment="1">
      <alignment/>
    </xf>
    <xf numFmtId="41" fontId="35" fillId="0" borderId="0" xfId="44" applyNumberFormat="1" applyFont="1" applyFill="1" applyAlignment="1">
      <alignment/>
    </xf>
    <xf numFmtId="40" fontId="35" fillId="0" borderId="0" xfId="42" applyFont="1" applyFill="1" applyBorder="1" applyAlignment="1">
      <alignment/>
    </xf>
    <xf numFmtId="41" fontId="35" fillId="0" borderId="17" xfId="44" applyNumberFormat="1" applyFont="1" applyFill="1" applyBorder="1" applyAlignment="1">
      <alignment/>
    </xf>
    <xf numFmtId="39" fontId="52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Continuous"/>
    </xf>
    <xf numFmtId="49" fontId="52" fillId="0" borderId="0" xfId="0" applyNumberFormat="1" applyFont="1" applyFill="1" applyAlignment="1" quotePrefix="1">
      <alignment horizontal="centerContinuous"/>
    </xf>
    <xf numFmtId="49" fontId="35" fillId="0" borderId="0" xfId="0" applyNumberFormat="1" applyFont="1" applyFill="1" applyAlignment="1">
      <alignment horizontal="center"/>
    </xf>
    <xf numFmtId="41" fontId="35" fillId="0" borderId="0" xfId="0" applyNumberFormat="1" applyFont="1" applyFill="1" applyAlignment="1">
      <alignment horizontal="right"/>
    </xf>
    <xf numFmtId="41" fontId="35" fillId="0" borderId="0" xfId="44" applyNumberFormat="1" applyFont="1" applyFill="1" applyBorder="1" applyAlignment="1">
      <alignment horizontal="right"/>
    </xf>
    <xf numFmtId="41" fontId="35" fillId="0" borderId="0" xfId="42" applyNumberFormat="1" applyFont="1" applyFill="1" applyBorder="1" applyAlignment="1">
      <alignment horizontal="right"/>
    </xf>
    <xf numFmtId="41" fontId="35" fillId="0" borderId="0" xfId="44" applyNumberFormat="1" applyFont="1" applyFill="1" applyAlignment="1">
      <alignment horizontal="right"/>
    </xf>
    <xf numFmtId="41" fontId="35" fillId="0" borderId="0" xfId="42" applyNumberFormat="1" applyFont="1" applyFill="1" applyAlignment="1">
      <alignment horizontal="right"/>
    </xf>
    <xf numFmtId="41" fontId="35" fillId="0" borderId="16" xfId="44" applyNumberFormat="1" applyFont="1" applyFill="1" applyBorder="1" applyAlignment="1">
      <alignment horizontal="right"/>
    </xf>
    <xf numFmtId="186" fontId="35" fillId="0" borderId="0" xfId="0" applyNumberFormat="1" applyFont="1" applyFill="1" applyAlignment="1">
      <alignment/>
    </xf>
    <xf numFmtId="41" fontId="35" fillId="0" borderId="18" xfId="44" applyNumberFormat="1" applyFont="1" applyFill="1" applyBorder="1" applyAlignment="1">
      <alignment horizontal="right"/>
    </xf>
    <xf numFmtId="190" fontId="35" fillId="0" borderId="0" xfId="42" applyNumberFormat="1" applyFont="1" applyFill="1" applyAlignment="1">
      <alignment/>
    </xf>
    <xf numFmtId="41" fontId="35" fillId="0" borderId="0" xfId="44" applyNumberFormat="1" applyFont="1" applyFill="1" applyBorder="1" applyAlignment="1">
      <alignment/>
    </xf>
    <xf numFmtId="39" fontId="35" fillId="0" borderId="0" xfId="0" applyFont="1" applyFill="1" applyAlignment="1" quotePrefix="1">
      <alignment/>
    </xf>
    <xf numFmtId="49" fontId="52" fillId="0" borderId="0" xfId="0" applyNumberFormat="1" applyFont="1" applyFill="1" applyBorder="1" applyAlignment="1">
      <alignment horizontal="center"/>
    </xf>
    <xf numFmtId="41" fontId="35" fillId="0" borderId="12" xfId="0" applyNumberFormat="1" applyFont="1" applyFill="1" applyBorder="1" applyAlignment="1">
      <alignment/>
    </xf>
    <xf numFmtId="39" fontId="50" fillId="0" borderId="19" xfId="0" applyFont="1" applyFill="1" applyBorder="1" applyAlignment="1">
      <alignment/>
    </xf>
    <xf numFmtId="39" fontId="35" fillId="0" borderId="19" xfId="0" applyFont="1" applyFill="1" applyBorder="1" applyAlignment="1">
      <alignment/>
    </xf>
    <xf numFmtId="41" fontId="35" fillId="0" borderId="0" xfId="42" applyNumberFormat="1" applyFont="1" applyFill="1" applyBorder="1" applyAlignment="1">
      <alignment/>
    </xf>
    <xf numFmtId="49" fontId="35" fillId="0" borderId="0" xfId="0" applyNumberFormat="1" applyFont="1" applyFill="1" applyAlignment="1">
      <alignment horizontal="left"/>
    </xf>
    <xf numFmtId="3" fontId="35" fillId="0" borderId="0" xfId="0" applyNumberFormat="1" applyFont="1" applyFill="1" applyAlignment="1">
      <alignment/>
    </xf>
    <xf numFmtId="39" fontId="50" fillId="0" borderId="0" xfId="0" applyFont="1" applyFill="1" applyBorder="1" applyAlignment="1">
      <alignment/>
    </xf>
    <xf numFmtId="37" fontId="35" fillId="0" borderId="0" xfId="0" applyNumberFormat="1" applyFont="1" applyFill="1" applyAlignment="1">
      <alignment horizontal="right"/>
    </xf>
    <xf numFmtId="37" fontId="50" fillId="0" borderId="0" xfId="0" applyNumberFormat="1" applyFont="1" applyFill="1" applyAlignment="1">
      <alignment horizontal="left"/>
    </xf>
    <xf numFmtId="41" fontId="35" fillId="0" borderId="0" xfId="0" applyNumberFormat="1" applyFont="1" applyFill="1" applyAlignment="1" quotePrefix="1">
      <alignment horizontal="right"/>
    </xf>
    <xf numFmtId="0" fontId="53" fillId="0" borderId="0" xfId="0" applyNumberFormat="1" applyFont="1" applyFill="1" applyBorder="1" applyAlignment="1" quotePrefix="1">
      <alignment horizontal="center"/>
    </xf>
    <xf numFmtId="41" fontId="35" fillId="0" borderId="12" xfId="44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/>
    </xf>
    <xf numFmtId="37" fontId="35" fillId="0" borderId="0" xfId="0" applyNumberFormat="1" applyFont="1" applyFill="1" applyAlignment="1">
      <alignment/>
    </xf>
    <xf numFmtId="41" fontId="35" fillId="0" borderId="12" xfId="44" applyNumberFormat="1" applyFont="1" applyFill="1" applyBorder="1" applyAlignment="1">
      <alignment/>
    </xf>
    <xf numFmtId="39" fontId="35" fillId="0" borderId="17" xfId="0" applyNumberFormat="1" applyFont="1" applyFill="1" applyBorder="1" applyAlignment="1">
      <alignment/>
    </xf>
    <xf numFmtId="177" fontId="35" fillId="0" borderId="0" xfId="0" applyNumberFormat="1" applyFont="1" applyFill="1" applyAlignment="1">
      <alignment/>
    </xf>
    <xf numFmtId="190" fontId="35" fillId="0" borderId="0" xfId="42" applyNumberFormat="1" applyFont="1" applyFill="1" applyBorder="1" applyAlignment="1">
      <alignment/>
    </xf>
    <xf numFmtId="194" fontId="35" fillId="0" borderId="0" xfId="0" applyNumberFormat="1" applyFont="1" applyFill="1" applyBorder="1" applyAlignment="1">
      <alignment/>
    </xf>
    <xf numFmtId="190" fontId="35" fillId="0" borderId="0" xfId="42" applyNumberFormat="1" applyFont="1" applyFill="1" applyAlignment="1">
      <alignment horizontal="centerContinuous"/>
    </xf>
    <xf numFmtId="190" fontId="35" fillId="0" borderId="0" xfId="42" applyNumberFormat="1" applyFont="1" applyFill="1" applyBorder="1" applyAlignment="1">
      <alignment horizontal="centerContinuous"/>
    </xf>
    <xf numFmtId="40" fontId="35" fillId="0" borderId="0" xfId="0" applyNumberFormat="1" applyFont="1" applyFill="1" applyAlignment="1">
      <alignment/>
    </xf>
    <xf numFmtId="190" fontId="35" fillId="0" borderId="0" xfId="44" applyNumberFormat="1" applyFont="1" applyFill="1" applyBorder="1" applyAlignment="1">
      <alignment/>
    </xf>
    <xf numFmtId="190" fontId="35" fillId="0" borderId="0" xfId="0" applyNumberFormat="1" applyFont="1" applyFill="1" applyAlignment="1">
      <alignment/>
    </xf>
    <xf numFmtId="40" fontId="50" fillId="0" borderId="0" xfId="0" applyNumberFormat="1" applyFont="1" applyFill="1" applyAlignment="1">
      <alignment/>
    </xf>
    <xf numFmtId="41" fontId="35" fillId="0" borderId="13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6" xfId="44" applyNumberFormat="1" applyFont="1" applyFill="1" applyBorder="1" applyAlignment="1">
      <alignment/>
    </xf>
    <xf numFmtId="41" fontId="5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39" fontId="5" fillId="0" borderId="17" xfId="0" applyNumberFormat="1" applyFont="1" applyFill="1" applyBorder="1" applyAlignment="1">
      <alignment/>
    </xf>
    <xf numFmtId="41" fontId="5" fillId="0" borderId="0" xfId="44" applyNumberFormat="1" applyFont="1" applyFill="1" applyAlignment="1">
      <alignment horizontal="right"/>
    </xf>
    <xf numFmtId="190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9" fontId="35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2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41" fontId="5" fillId="0" borderId="12" xfId="44" applyNumberFormat="1" applyFont="1" applyFill="1" applyBorder="1" applyAlignment="1">
      <alignment/>
    </xf>
    <xf numFmtId="41" fontId="5" fillId="0" borderId="17" xfId="44" applyNumberFormat="1" applyFont="1" applyFill="1" applyBorder="1" applyAlignment="1">
      <alignment/>
    </xf>
    <xf numFmtId="39" fontId="5" fillId="0" borderId="0" xfId="0" applyFont="1" applyFill="1" applyBorder="1" applyAlignment="1">
      <alignment/>
    </xf>
    <xf numFmtId="41" fontId="5" fillId="0" borderId="0" xfId="44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6" fillId="0" borderId="0" xfId="0" applyFont="1" applyFill="1" applyAlignment="1">
      <alignment/>
    </xf>
    <xf numFmtId="41" fontId="36" fillId="0" borderId="0" xfId="0" applyNumberFormat="1" applyFont="1" applyFill="1" applyAlignment="1">
      <alignment/>
    </xf>
    <xf numFmtId="40" fontId="3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9" fontId="35" fillId="0" borderId="0" xfId="0" applyNumberFormat="1" applyFont="1" applyFill="1" applyBorder="1" applyAlignment="1">
      <alignment/>
    </xf>
    <xf numFmtId="37" fontId="35" fillId="0" borderId="0" xfId="0" applyNumberFormat="1" applyFont="1" applyFill="1" applyBorder="1" applyAlignment="1">
      <alignment/>
    </xf>
    <xf numFmtId="37" fontId="35" fillId="0" borderId="17" xfId="0" applyNumberFormat="1" applyFont="1" applyFill="1" applyBorder="1" applyAlignment="1">
      <alignment/>
    </xf>
    <xf numFmtId="177" fontId="35" fillId="0" borderId="0" xfId="0" applyNumberFormat="1" applyFont="1" applyFill="1" applyBorder="1" applyAlignment="1">
      <alignment/>
    </xf>
    <xf numFmtId="41" fontId="36" fillId="0" borderId="0" xfId="44" applyNumberFormat="1" applyFont="1" applyFill="1" applyBorder="1" applyAlignment="1">
      <alignment/>
    </xf>
    <xf numFmtId="186" fontId="36" fillId="0" borderId="0" xfId="0" applyNumberFormat="1" applyFont="1" applyFill="1" applyAlignment="1">
      <alignment/>
    </xf>
    <xf numFmtId="49" fontId="35" fillId="0" borderId="12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41" fontId="5" fillId="0" borderId="0" xfId="44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39" fontId="5" fillId="0" borderId="0" xfId="0" applyFont="1" applyFill="1" applyAlignment="1">
      <alignment vertical="center"/>
    </xf>
    <xf numFmtId="39" fontId="5" fillId="6" borderId="0" xfId="0" applyFont="1" applyFill="1" applyAlignment="1">
      <alignment/>
    </xf>
    <xf numFmtId="39" fontId="0" fillId="0" borderId="0" xfId="0" applyFont="1" applyFill="1" applyAlignment="1">
      <alignment/>
    </xf>
    <xf numFmtId="41" fontId="16" fillId="0" borderId="0" xfId="44" applyNumberFormat="1" applyFont="1" applyFill="1" applyBorder="1" applyAlignment="1">
      <alignment horizontal="center"/>
    </xf>
    <xf numFmtId="41" fontId="16" fillId="0" borderId="0" xfId="44" applyNumberFormat="1" applyFont="1" applyFill="1" applyBorder="1" applyAlignment="1">
      <alignment/>
    </xf>
    <xf numFmtId="39" fontId="13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/>
    </xf>
    <xf numFmtId="41" fontId="5" fillId="0" borderId="12" xfId="44" applyNumberFormat="1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39" fontId="35" fillId="0" borderId="12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72</xdr:row>
      <xdr:rowOff>190500</xdr:rowOff>
    </xdr:from>
    <xdr:to>
      <xdr:col>6</xdr:col>
      <xdr:colOff>0</xdr:colOff>
      <xdr:row>75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3929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35</xdr:row>
      <xdr:rowOff>161925</xdr:rowOff>
    </xdr:from>
    <xdr:to>
      <xdr:col>6</xdr:col>
      <xdr:colOff>0</xdr:colOff>
      <xdr:row>37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4964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96</xdr:row>
      <xdr:rowOff>104775</xdr:rowOff>
    </xdr:from>
    <xdr:to>
      <xdr:col>6</xdr:col>
      <xdr:colOff>0</xdr:colOff>
      <xdr:row>99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25707975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68</xdr:row>
      <xdr:rowOff>0</xdr:rowOff>
    </xdr:from>
    <xdr:to>
      <xdr:col>4</xdr:col>
      <xdr:colOff>47625</xdr:colOff>
      <xdr:row>71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18135600"/>
          <a:ext cx="409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31</xdr:row>
      <xdr:rowOff>0</xdr:rowOff>
    </xdr:from>
    <xdr:to>
      <xdr:col>3</xdr:col>
      <xdr:colOff>209550</xdr:colOff>
      <xdr:row>34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82677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72</xdr:row>
      <xdr:rowOff>190500</xdr:rowOff>
    </xdr:from>
    <xdr:to>
      <xdr:col>8</xdr:col>
      <xdr:colOff>0</xdr:colOff>
      <xdr:row>75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93929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35</xdr:row>
      <xdr:rowOff>161925</xdr:rowOff>
    </xdr:from>
    <xdr:to>
      <xdr:col>8</xdr:col>
      <xdr:colOff>0</xdr:colOff>
      <xdr:row>37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94964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2875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81</xdr:row>
      <xdr:rowOff>123825</xdr:rowOff>
    </xdr:from>
    <xdr:to>
      <xdr:col>5</xdr:col>
      <xdr:colOff>0</xdr:colOff>
      <xdr:row>84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95500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41</xdr:row>
      <xdr:rowOff>104775</xdr:rowOff>
    </xdr:from>
    <xdr:to>
      <xdr:col>5</xdr:col>
      <xdr:colOff>0</xdr:colOff>
      <xdr:row>43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06489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109</xdr:row>
      <xdr:rowOff>238125</xdr:rowOff>
    </xdr:from>
    <xdr:to>
      <xdr:col>4</xdr:col>
      <xdr:colOff>123825</xdr:colOff>
      <xdr:row>119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28270200"/>
          <a:ext cx="657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</xdr:row>
      <xdr:rowOff>257175</xdr:rowOff>
    </xdr:from>
    <xdr:to>
      <xdr:col>4</xdr:col>
      <xdr:colOff>219075</xdr:colOff>
      <xdr:row>79</xdr:row>
      <xdr:rowOff>66675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954530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219075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257175</xdr:rowOff>
    </xdr:from>
    <xdr:to>
      <xdr:col>3</xdr:col>
      <xdr:colOff>57150</xdr:colOff>
      <xdr:row>39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715250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81</xdr:row>
      <xdr:rowOff>123825</xdr:rowOff>
    </xdr:from>
    <xdr:to>
      <xdr:col>7</xdr:col>
      <xdr:colOff>0</xdr:colOff>
      <xdr:row>84</xdr:row>
      <xdr:rowOff>9525</xdr:rowOff>
    </xdr:to>
    <xdr:pic>
      <xdr:nvPicPr>
        <xdr:cNvPr id="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095500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41</xdr:row>
      <xdr:rowOff>104775</xdr:rowOff>
    </xdr:from>
    <xdr:to>
      <xdr:col>7</xdr:col>
      <xdr:colOff>0</xdr:colOff>
      <xdr:row>43</xdr:row>
      <xdr:rowOff>257175</xdr:rowOff>
    </xdr:to>
    <xdr:pic>
      <xdr:nvPicPr>
        <xdr:cNvPr id="8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064895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</xdr:row>
      <xdr:rowOff>38100</xdr:rowOff>
    </xdr:from>
    <xdr:to>
      <xdr:col>7</xdr:col>
      <xdr:colOff>0</xdr:colOff>
      <xdr:row>3</xdr:row>
      <xdr:rowOff>219075</xdr:rowOff>
    </xdr:to>
    <xdr:pic>
      <xdr:nvPicPr>
        <xdr:cNvPr id="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23</xdr:row>
      <xdr:rowOff>0</xdr:rowOff>
    </xdr:from>
    <xdr:to>
      <xdr:col>2</xdr:col>
      <xdr:colOff>1038225</xdr:colOff>
      <xdr:row>24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134100"/>
          <a:ext cx="3228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14</xdr:row>
      <xdr:rowOff>0</xdr:rowOff>
    </xdr:from>
    <xdr:to>
      <xdr:col>2</xdr:col>
      <xdr:colOff>1038225</xdr:colOff>
      <xdr:row>16</xdr:row>
      <xdr:rowOff>219075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3733800"/>
          <a:ext cx="3228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22</xdr:row>
      <xdr:rowOff>0</xdr:rowOff>
    </xdr:from>
    <xdr:to>
      <xdr:col>2</xdr:col>
      <xdr:colOff>1038225</xdr:colOff>
      <xdr:row>23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5867400"/>
          <a:ext cx="3305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1"/>
  <sheetViews>
    <sheetView showGridLines="0" tabSelected="1" view="pageBreakPreview" zoomScaleNormal="115" zoomScaleSheetLayoutView="100" workbookViewId="0" topLeftCell="A1">
      <selection activeCell="A3" sqref="A3"/>
    </sheetView>
  </sheetViews>
  <sheetFormatPr defaultColWidth="9.57421875" defaultRowHeight="21" customHeight="1"/>
  <cols>
    <col min="1" max="1" width="30.57421875" style="56" customWidth="1"/>
    <col min="2" max="2" width="9.8515625" style="35" customWidth="1"/>
    <col min="3" max="3" width="1.57421875" style="35" customWidth="1"/>
    <col min="4" max="4" width="5.421875" style="60" bestFit="1" customWidth="1"/>
    <col min="5" max="5" width="0.85546875" style="48" customWidth="1"/>
    <col min="6" max="6" width="14.57421875" style="60" customWidth="1"/>
    <col min="7" max="7" width="0.85546875" style="35" customWidth="1"/>
    <col min="8" max="8" width="15.57421875" style="60" customWidth="1"/>
    <col min="9" max="9" width="0.85546875" style="35" customWidth="1"/>
    <col min="10" max="10" width="14.57421875" style="35" customWidth="1"/>
    <col min="11" max="11" width="0.85546875" style="35" customWidth="1"/>
    <col min="12" max="12" width="15.8515625" style="35" customWidth="1"/>
    <col min="13" max="13" width="0.5625" style="35" customWidth="1"/>
    <col min="14" max="30" width="9.57421875" style="35" customWidth="1"/>
    <col min="31" max="33" width="15.57421875" style="35" customWidth="1"/>
    <col min="34" max="51" width="9.57421875" style="35" customWidth="1"/>
    <col min="52" max="56" width="10.57421875" style="35" customWidth="1"/>
    <col min="57" max="65" width="9.57421875" style="35" customWidth="1"/>
    <col min="66" max="70" width="10.57421875" style="35" customWidth="1"/>
    <col min="71" max="16384" width="9.57421875" style="35" customWidth="1"/>
  </cols>
  <sheetData>
    <row r="1" spans="1:8" ht="21" customHeight="1">
      <c r="A1" s="31" t="s">
        <v>122</v>
      </c>
      <c r="B1" s="32"/>
      <c r="C1" s="32"/>
      <c r="D1" s="33"/>
      <c r="E1" s="34"/>
      <c r="F1" s="33"/>
      <c r="H1" s="33"/>
    </row>
    <row r="2" spans="1:8" ht="21" customHeight="1">
      <c r="A2" s="31" t="s">
        <v>138</v>
      </c>
      <c r="B2" s="36"/>
      <c r="C2" s="36"/>
      <c r="D2" s="36"/>
      <c r="E2" s="36"/>
      <c r="F2" s="36"/>
      <c r="H2" s="36"/>
    </row>
    <row r="3" spans="1:8" ht="21" customHeight="1">
      <c r="A3" s="31" t="s">
        <v>161</v>
      </c>
      <c r="B3" s="36"/>
      <c r="C3" s="36"/>
      <c r="D3" s="36"/>
      <c r="E3" s="36"/>
      <c r="F3" s="36"/>
      <c r="H3" s="36"/>
    </row>
    <row r="4" spans="1:12" ht="21" customHeight="1">
      <c r="A4" s="35"/>
      <c r="B4" s="37"/>
      <c r="C4" s="37"/>
      <c r="D4" s="38"/>
      <c r="E4" s="37"/>
      <c r="F4" s="39"/>
      <c r="H4" s="39"/>
      <c r="L4" s="39" t="s">
        <v>54</v>
      </c>
    </row>
    <row r="5" spans="1:12" ht="21" customHeight="1">
      <c r="A5" s="35"/>
      <c r="B5" s="37"/>
      <c r="C5" s="37"/>
      <c r="D5" s="38"/>
      <c r="E5" s="37"/>
      <c r="F5" s="159" t="s">
        <v>113</v>
      </c>
      <c r="G5" s="159"/>
      <c r="H5" s="159"/>
      <c r="J5" s="158" t="s">
        <v>114</v>
      </c>
      <c r="K5" s="158"/>
      <c r="L5" s="158"/>
    </row>
    <row r="6" spans="1:12" ht="21" customHeight="1">
      <c r="A6" s="35"/>
      <c r="D6" s="141" t="s">
        <v>5</v>
      </c>
      <c r="E6" s="41"/>
      <c r="F6" s="42" t="s">
        <v>162</v>
      </c>
      <c r="G6" s="43"/>
      <c r="H6" s="42" t="s">
        <v>157</v>
      </c>
      <c r="J6" s="42" t="s">
        <v>162</v>
      </c>
      <c r="K6" s="43"/>
      <c r="L6" s="42" t="s">
        <v>157</v>
      </c>
    </row>
    <row r="7" spans="1:12" ht="21" customHeight="1">
      <c r="A7" s="35"/>
      <c r="D7" s="44"/>
      <c r="E7" s="41"/>
      <c r="F7" s="45" t="s">
        <v>51</v>
      </c>
      <c r="H7" s="45" t="s">
        <v>52</v>
      </c>
      <c r="J7" s="45" t="s">
        <v>51</v>
      </c>
      <c r="K7" s="46"/>
      <c r="L7" s="45" t="s">
        <v>52</v>
      </c>
    </row>
    <row r="8" spans="1:12" ht="21" customHeight="1">
      <c r="A8" s="35"/>
      <c r="D8" s="44"/>
      <c r="E8" s="41"/>
      <c r="F8" s="45" t="s">
        <v>53</v>
      </c>
      <c r="H8" s="47"/>
      <c r="J8" s="45" t="s">
        <v>53</v>
      </c>
      <c r="K8" s="46"/>
      <c r="L8" s="47"/>
    </row>
    <row r="9" spans="1:8" ht="21" customHeight="1">
      <c r="A9" s="31" t="s">
        <v>7</v>
      </c>
      <c r="D9" s="40"/>
      <c r="F9" s="49"/>
      <c r="H9" s="49"/>
    </row>
    <row r="10" spans="1:10" ht="21" customHeight="1">
      <c r="A10" s="31" t="s">
        <v>8</v>
      </c>
      <c r="C10" s="50"/>
      <c r="D10" s="51"/>
      <c r="E10" s="50"/>
      <c r="F10" s="50"/>
      <c r="G10" s="50"/>
      <c r="H10" s="50"/>
      <c r="I10" s="50"/>
      <c r="J10" s="50"/>
    </row>
    <row r="11" spans="1:12" ht="21" customHeight="1">
      <c r="A11" s="35" t="s">
        <v>25</v>
      </c>
      <c r="C11" s="50"/>
      <c r="D11" s="51"/>
      <c r="E11" s="52"/>
      <c r="F11" s="142">
        <v>162490</v>
      </c>
      <c r="H11" s="142">
        <v>236231</v>
      </c>
      <c r="I11" s="143"/>
      <c r="J11" s="142">
        <v>158798</v>
      </c>
      <c r="K11" s="144"/>
      <c r="L11" s="142">
        <v>233949</v>
      </c>
    </row>
    <row r="12" spans="1:12" s="57" customFormat="1" ht="21" customHeight="1">
      <c r="A12" s="35" t="s">
        <v>33</v>
      </c>
      <c r="C12" s="50"/>
      <c r="D12" s="51" t="s">
        <v>98</v>
      </c>
      <c r="E12" s="52"/>
      <c r="F12" s="142">
        <v>2637</v>
      </c>
      <c r="G12" s="35"/>
      <c r="H12" s="142">
        <v>35041</v>
      </c>
      <c r="I12" s="143"/>
      <c r="J12" s="142">
        <v>3180</v>
      </c>
      <c r="K12" s="144"/>
      <c r="L12" s="142">
        <v>35510</v>
      </c>
    </row>
    <row r="13" spans="1:12" ht="21" customHeight="1">
      <c r="A13" s="57" t="s">
        <v>68</v>
      </c>
      <c r="C13" s="50"/>
      <c r="D13" s="58">
        <v>5</v>
      </c>
      <c r="E13" s="52"/>
      <c r="F13" s="142">
        <v>738650</v>
      </c>
      <c r="H13" s="142">
        <v>877543</v>
      </c>
      <c r="I13" s="145"/>
      <c r="J13" s="142">
        <v>738650</v>
      </c>
      <c r="K13" s="144"/>
      <c r="L13" s="142">
        <v>877543</v>
      </c>
    </row>
    <row r="14" spans="1:12" ht="21" customHeight="1">
      <c r="A14" s="35" t="s">
        <v>38</v>
      </c>
      <c r="C14" s="50"/>
      <c r="D14" s="58">
        <v>6</v>
      </c>
      <c r="E14" s="52"/>
      <c r="F14" s="142">
        <v>909835</v>
      </c>
      <c r="H14" s="142">
        <v>940335</v>
      </c>
      <c r="I14" s="145"/>
      <c r="J14" s="142">
        <v>909835</v>
      </c>
      <c r="K14" s="144"/>
      <c r="L14" s="142">
        <v>940335</v>
      </c>
    </row>
    <row r="15" spans="1:12" ht="21" customHeight="1">
      <c r="A15" s="35" t="s">
        <v>31</v>
      </c>
      <c r="C15" s="50"/>
      <c r="D15" s="58">
        <v>7</v>
      </c>
      <c r="E15" s="52"/>
      <c r="F15" s="142">
        <v>56467</v>
      </c>
      <c r="H15" s="142">
        <v>70002</v>
      </c>
      <c r="I15" s="145"/>
      <c r="J15" s="142">
        <v>56467</v>
      </c>
      <c r="K15" s="144"/>
      <c r="L15" s="142">
        <v>70002</v>
      </c>
    </row>
    <row r="16" spans="1:12" ht="21" customHeight="1">
      <c r="A16" s="35" t="s">
        <v>66</v>
      </c>
      <c r="C16" s="50"/>
      <c r="D16" s="58">
        <v>8</v>
      </c>
      <c r="E16" s="52"/>
      <c r="F16" s="142">
        <v>89646</v>
      </c>
      <c r="H16" s="142">
        <v>95486</v>
      </c>
      <c r="I16" s="145"/>
      <c r="J16" s="142">
        <v>89646</v>
      </c>
      <c r="K16" s="144"/>
      <c r="L16" s="142">
        <v>95486</v>
      </c>
    </row>
    <row r="17" spans="1:12" ht="21" customHeight="1">
      <c r="A17" s="35" t="s">
        <v>179</v>
      </c>
      <c r="C17" s="50"/>
      <c r="D17" s="58">
        <v>10</v>
      </c>
      <c r="E17" s="52"/>
      <c r="F17" s="142">
        <v>0</v>
      </c>
      <c r="H17" s="142">
        <v>730198</v>
      </c>
      <c r="I17" s="145"/>
      <c r="J17" s="142">
        <v>0</v>
      </c>
      <c r="K17" s="144"/>
      <c r="L17" s="142">
        <v>730198</v>
      </c>
    </row>
    <row r="18" spans="1:12" ht="21" customHeight="1">
      <c r="A18" s="35" t="s">
        <v>90</v>
      </c>
      <c r="C18" s="50"/>
      <c r="D18" s="58"/>
      <c r="E18" s="52"/>
      <c r="F18" s="142">
        <v>2141</v>
      </c>
      <c r="H18" s="142">
        <v>2141</v>
      </c>
      <c r="I18" s="145"/>
      <c r="J18" s="142">
        <v>2141</v>
      </c>
      <c r="K18" s="144"/>
      <c r="L18" s="142">
        <v>2141</v>
      </c>
    </row>
    <row r="19" spans="1:12" ht="21" customHeight="1">
      <c r="A19" s="35" t="s">
        <v>6</v>
      </c>
      <c r="C19" s="50"/>
      <c r="D19" s="58"/>
      <c r="E19" s="52"/>
      <c r="F19" s="142">
        <v>7027</v>
      </c>
      <c r="H19" s="142">
        <v>8764</v>
      </c>
      <c r="I19" s="145"/>
      <c r="J19" s="142">
        <v>6865</v>
      </c>
      <c r="K19" s="144"/>
      <c r="L19" s="142">
        <v>8567</v>
      </c>
    </row>
    <row r="20" spans="1:12" ht="21" customHeight="1">
      <c r="A20" s="31" t="s">
        <v>9</v>
      </c>
      <c r="C20" s="50"/>
      <c r="D20" s="51"/>
      <c r="E20" s="52"/>
      <c r="F20" s="59">
        <f>SUM(F11:F19)</f>
        <v>1968893</v>
      </c>
      <c r="G20" s="60"/>
      <c r="H20" s="59">
        <f>SUM(H11:H19)</f>
        <v>2995741</v>
      </c>
      <c r="I20" s="60"/>
      <c r="J20" s="59">
        <f>SUM(J11:J19)</f>
        <v>1965582</v>
      </c>
      <c r="K20" s="53"/>
      <c r="L20" s="59">
        <f>SUM(L11:L19)</f>
        <v>2993731</v>
      </c>
    </row>
    <row r="21" spans="1:12" ht="21" customHeight="1">
      <c r="A21" s="31" t="s">
        <v>10</v>
      </c>
      <c r="C21" s="50"/>
      <c r="D21" s="51"/>
      <c r="E21" s="52"/>
      <c r="F21" s="61"/>
      <c r="G21" s="60"/>
      <c r="H21" s="61"/>
      <c r="I21" s="60"/>
      <c r="J21" s="61"/>
      <c r="K21" s="53"/>
      <c r="L21" s="61"/>
    </row>
    <row r="22" spans="1:12" ht="21" customHeight="1">
      <c r="A22" s="35" t="s">
        <v>32</v>
      </c>
      <c r="C22" s="50"/>
      <c r="D22" s="51" t="s">
        <v>163</v>
      </c>
      <c r="E22" s="52"/>
      <c r="F22" s="142">
        <v>52781</v>
      </c>
      <c r="H22" s="142">
        <v>46738</v>
      </c>
      <c r="I22" s="143"/>
      <c r="J22" s="142">
        <v>52781</v>
      </c>
      <c r="K22" s="144"/>
      <c r="L22" s="142">
        <v>46738</v>
      </c>
    </row>
    <row r="23" spans="1:12" ht="21" customHeight="1">
      <c r="A23" s="56" t="s">
        <v>91</v>
      </c>
      <c r="C23" s="50"/>
      <c r="D23" s="51" t="s">
        <v>99</v>
      </c>
      <c r="E23" s="52"/>
      <c r="F23" s="142">
        <v>357138</v>
      </c>
      <c r="H23" s="142">
        <v>321728</v>
      </c>
      <c r="I23" s="143"/>
      <c r="J23" s="142">
        <v>357138</v>
      </c>
      <c r="K23" s="144"/>
      <c r="L23" s="142">
        <v>321728</v>
      </c>
    </row>
    <row r="24" spans="1:12" ht="21" customHeight="1">
      <c r="A24" s="1" t="s">
        <v>126</v>
      </c>
      <c r="C24" s="50"/>
      <c r="D24" s="51" t="s">
        <v>129</v>
      </c>
      <c r="E24" s="52"/>
      <c r="F24" s="142">
        <v>71272</v>
      </c>
      <c r="H24" s="142">
        <v>40810</v>
      </c>
      <c r="I24" s="145"/>
      <c r="J24" s="142">
        <v>71272</v>
      </c>
      <c r="K24" s="144"/>
      <c r="L24" s="142">
        <v>40810</v>
      </c>
    </row>
    <row r="25" spans="1:12" ht="21" customHeight="1">
      <c r="A25" s="35" t="s">
        <v>95</v>
      </c>
      <c r="C25" s="50"/>
      <c r="D25" s="58">
        <v>7</v>
      </c>
      <c r="E25" s="52"/>
      <c r="F25" s="142">
        <v>36145</v>
      </c>
      <c r="H25" s="142">
        <v>43803</v>
      </c>
      <c r="I25" s="145"/>
      <c r="J25" s="142">
        <v>36145</v>
      </c>
      <c r="K25" s="144"/>
      <c r="L25" s="142">
        <v>43803</v>
      </c>
    </row>
    <row r="26" spans="1:12" ht="21" customHeight="1">
      <c r="A26" s="35" t="s">
        <v>94</v>
      </c>
      <c r="C26" s="50"/>
      <c r="D26" s="58">
        <v>8</v>
      </c>
      <c r="E26" s="52"/>
      <c r="F26" s="142">
        <v>23599</v>
      </c>
      <c r="H26" s="142">
        <v>19974</v>
      </c>
      <c r="I26" s="145"/>
      <c r="J26" s="142">
        <v>23599</v>
      </c>
      <c r="K26" s="144"/>
      <c r="L26" s="142">
        <v>19974</v>
      </c>
    </row>
    <row r="27" spans="1:12" ht="21" customHeight="1">
      <c r="A27" s="35" t="s">
        <v>123</v>
      </c>
      <c r="C27" s="50"/>
      <c r="D27" s="58">
        <v>12</v>
      </c>
      <c r="E27" s="52"/>
      <c r="F27" s="142">
        <v>0</v>
      </c>
      <c r="H27" s="146">
        <v>0</v>
      </c>
      <c r="I27" s="145"/>
      <c r="J27" s="142">
        <v>10000</v>
      </c>
      <c r="K27" s="144"/>
      <c r="L27" s="142">
        <v>5000</v>
      </c>
    </row>
    <row r="28" spans="1:12" ht="21" customHeight="1">
      <c r="A28" s="35" t="s">
        <v>35</v>
      </c>
      <c r="C28" s="50"/>
      <c r="D28" s="58">
        <v>13</v>
      </c>
      <c r="E28" s="52"/>
      <c r="F28" s="142">
        <v>16531</v>
      </c>
      <c r="H28" s="142">
        <v>26199</v>
      </c>
      <c r="I28" s="145"/>
      <c r="J28" s="142">
        <v>15906</v>
      </c>
      <c r="K28" s="144"/>
      <c r="L28" s="142">
        <v>25765</v>
      </c>
    </row>
    <row r="29" spans="1:12" ht="21" customHeight="1">
      <c r="A29" s="35" t="s">
        <v>166</v>
      </c>
      <c r="C29" s="50"/>
      <c r="D29" s="58">
        <v>14</v>
      </c>
      <c r="E29" s="52"/>
      <c r="F29" s="142">
        <v>23815</v>
      </c>
      <c r="H29" s="142">
        <v>0</v>
      </c>
      <c r="I29" s="145"/>
      <c r="J29" s="142">
        <v>21167</v>
      </c>
      <c r="K29" s="144"/>
      <c r="L29" s="142">
        <v>0</v>
      </c>
    </row>
    <row r="30" spans="1:12" ht="21" customHeight="1">
      <c r="A30" s="35" t="s">
        <v>36</v>
      </c>
      <c r="C30" s="50"/>
      <c r="D30" s="58"/>
      <c r="E30" s="52"/>
      <c r="F30" s="142">
        <v>9374</v>
      </c>
      <c r="H30" s="142">
        <v>7063</v>
      </c>
      <c r="I30" s="145"/>
      <c r="J30" s="142">
        <v>9374</v>
      </c>
      <c r="K30" s="144"/>
      <c r="L30" s="142">
        <v>7063</v>
      </c>
    </row>
    <row r="31" spans="1:12" ht="21" customHeight="1">
      <c r="A31" s="35" t="s">
        <v>60</v>
      </c>
      <c r="C31" s="50"/>
      <c r="D31" s="58">
        <v>15.1</v>
      </c>
      <c r="E31" s="52"/>
      <c r="F31" s="142">
        <v>71587</v>
      </c>
      <c r="H31" s="142">
        <v>48689</v>
      </c>
      <c r="I31" s="145"/>
      <c r="J31" s="142">
        <v>71529</v>
      </c>
      <c r="K31" s="144"/>
      <c r="L31" s="142">
        <v>48643</v>
      </c>
    </row>
    <row r="32" spans="1:12" ht="21" customHeight="1">
      <c r="A32" s="31" t="s">
        <v>11</v>
      </c>
      <c r="C32" s="50"/>
      <c r="D32" s="51"/>
      <c r="E32" s="52"/>
      <c r="F32" s="59">
        <f>SUM(F22:F31)</f>
        <v>662242</v>
      </c>
      <c r="G32" s="62"/>
      <c r="H32" s="59">
        <f>SUM(H22:H31)</f>
        <v>555004</v>
      </c>
      <c r="I32" s="62"/>
      <c r="J32" s="59">
        <f>SUM(J22:J31)</f>
        <v>668911</v>
      </c>
      <c r="K32" s="53"/>
      <c r="L32" s="59">
        <f>SUM(L22:L31)</f>
        <v>559524</v>
      </c>
    </row>
    <row r="33" spans="1:12" ht="21" customHeight="1" thickBot="1">
      <c r="A33" s="31" t="s">
        <v>12</v>
      </c>
      <c r="D33" s="51"/>
      <c r="E33" s="52"/>
      <c r="F33" s="63">
        <f>F20+F32</f>
        <v>2631135</v>
      </c>
      <c r="H33" s="63">
        <f>H20+H32</f>
        <v>3550745</v>
      </c>
      <c r="J33" s="63">
        <f>J20+J32</f>
        <v>2634493</v>
      </c>
      <c r="K33" s="53"/>
      <c r="L33" s="63">
        <f>L20+L32</f>
        <v>3553255</v>
      </c>
    </row>
    <row r="34" ht="21" customHeight="1" thickTop="1">
      <c r="A34" s="31"/>
    </row>
    <row r="35" spans="1:8" ht="21" customHeight="1">
      <c r="A35" s="35" t="s">
        <v>4</v>
      </c>
      <c r="D35" s="64"/>
      <c r="E35" s="35"/>
      <c r="F35" s="35"/>
      <c r="H35" s="35"/>
    </row>
    <row r="36" spans="1:5" ht="21" customHeight="1">
      <c r="A36" s="31" t="s">
        <v>122</v>
      </c>
      <c r="B36" s="32"/>
      <c r="C36" s="32"/>
      <c r="D36" s="65"/>
      <c r="E36" s="34"/>
    </row>
    <row r="37" spans="1:5" ht="21" customHeight="1">
      <c r="A37" s="31" t="s">
        <v>139</v>
      </c>
      <c r="B37" s="36"/>
      <c r="C37" s="36"/>
      <c r="D37" s="66"/>
      <c r="E37" s="36"/>
    </row>
    <row r="38" spans="1:8" ht="21" customHeight="1">
      <c r="A38" s="31" t="s">
        <v>161</v>
      </c>
      <c r="B38" s="116"/>
      <c r="C38" s="116"/>
      <c r="D38" s="116"/>
      <c r="E38" s="116"/>
      <c r="F38" s="116"/>
      <c r="H38" s="116"/>
    </row>
    <row r="39" spans="1:12" ht="21" customHeight="1">
      <c r="A39" s="35"/>
      <c r="B39" s="37"/>
      <c r="C39" s="37"/>
      <c r="D39" s="38"/>
      <c r="E39" s="37"/>
      <c r="F39" s="39"/>
      <c r="H39" s="39"/>
      <c r="L39" s="39" t="s">
        <v>54</v>
      </c>
    </row>
    <row r="40" spans="1:12" ht="21" customHeight="1">
      <c r="A40" s="35"/>
      <c r="B40" s="37"/>
      <c r="C40" s="37"/>
      <c r="D40" s="38"/>
      <c r="E40" s="37"/>
      <c r="F40" s="159" t="s">
        <v>113</v>
      </c>
      <c r="G40" s="159"/>
      <c r="H40" s="159"/>
      <c r="J40" s="158" t="s">
        <v>114</v>
      </c>
      <c r="K40" s="158"/>
      <c r="L40" s="158"/>
    </row>
    <row r="41" spans="1:12" ht="21" customHeight="1">
      <c r="A41" s="35"/>
      <c r="D41" s="141" t="s">
        <v>5</v>
      </c>
      <c r="E41" s="41"/>
      <c r="F41" s="42" t="s">
        <v>162</v>
      </c>
      <c r="G41" s="43"/>
      <c r="H41" s="42" t="s">
        <v>157</v>
      </c>
      <c r="J41" s="42" t="s">
        <v>162</v>
      </c>
      <c r="K41" s="43"/>
      <c r="L41" s="42" t="s">
        <v>157</v>
      </c>
    </row>
    <row r="42" spans="1:12" ht="21" customHeight="1">
      <c r="A42" s="35"/>
      <c r="D42" s="44"/>
      <c r="E42" s="41"/>
      <c r="F42" s="45" t="s">
        <v>51</v>
      </c>
      <c r="H42" s="45" t="s">
        <v>52</v>
      </c>
      <c r="J42" s="45" t="s">
        <v>51</v>
      </c>
      <c r="K42" s="46"/>
      <c r="L42" s="45" t="s">
        <v>52</v>
      </c>
    </row>
    <row r="43" spans="1:12" ht="21" customHeight="1">
      <c r="A43" s="35"/>
      <c r="D43" s="44"/>
      <c r="E43" s="41"/>
      <c r="F43" s="45" t="s">
        <v>53</v>
      </c>
      <c r="H43" s="47"/>
      <c r="J43" s="45" t="s">
        <v>53</v>
      </c>
      <c r="K43" s="46"/>
      <c r="L43" s="47"/>
    </row>
    <row r="44" spans="1:8" ht="21" customHeight="1">
      <c r="A44" s="31" t="s">
        <v>13</v>
      </c>
      <c r="B44" s="67"/>
      <c r="C44" s="67"/>
      <c r="D44" s="51"/>
      <c r="E44" s="67"/>
      <c r="F44" s="67"/>
      <c r="H44" s="67"/>
    </row>
    <row r="45" spans="1:4" ht="21" customHeight="1">
      <c r="A45" s="31" t="s">
        <v>14</v>
      </c>
      <c r="D45" s="51"/>
    </row>
    <row r="46" spans="1:4" ht="21" customHeight="1">
      <c r="A46" s="35" t="s">
        <v>140</v>
      </c>
      <c r="D46" s="51"/>
    </row>
    <row r="47" spans="1:12" ht="21" customHeight="1">
      <c r="A47" s="35" t="s">
        <v>141</v>
      </c>
      <c r="D47" s="51" t="s">
        <v>69</v>
      </c>
      <c r="E47" s="52"/>
      <c r="F47" s="142">
        <v>0</v>
      </c>
      <c r="H47" s="142">
        <v>249763</v>
      </c>
      <c r="I47" s="143"/>
      <c r="J47" s="142">
        <v>0</v>
      </c>
      <c r="K47" s="144"/>
      <c r="L47" s="142">
        <v>249763</v>
      </c>
    </row>
    <row r="48" spans="1:12" ht="21" customHeight="1">
      <c r="A48" s="35" t="s">
        <v>34</v>
      </c>
      <c r="D48" s="51"/>
      <c r="E48" s="52"/>
      <c r="F48" s="142">
        <v>178</v>
      </c>
      <c r="H48" s="142">
        <v>795</v>
      </c>
      <c r="I48" s="143"/>
      <c r="J48" s="142">
        <v>606</v>
      </c>
      <c r="K48" s="144"/>
      <c r="L48" s="142">
        <v>902</v>
      </c>
    </row>
    <row r="49" spans="1:12" ht="21" customHeight="1">
      <c r="A49" s="35" t="s">
        <v>167</v>
      </c>
      <c r="D49" s="51" t="s">
        <v>164</v>
      </c>
      <c r="E49" s="52"/>
      <c r="F49" s="142">
        <v>0</v>
      </c>
      <c r="H49" s="142">
        <v>0</v>
      </c>
      <c r="I49" s="143"/>
      <c r="J49" s="142">
        <v>78000</v>
      </c>
      <c r="K49" s="144"/>
      <c r="L49" s="142">
        <v>66000</v>
      </c>
    </row>
    <row r="50" spans="1:12" ht="21" customHeight="1">
      <c r="A50" s="35" t="s">
        <v>87</v>
      </c>
      <c r="D50" s="51" t="s">
        <v>76</v>
      </c>
      <c r="E50" s="52"/>
      <c r="F50" s="142">
        <v>432898</v>
      </c>
      <c r="H50" s="142">
        <v>847967</v>
      </c>
      <c r="I50" s="143"/>
      <c r="J50" s="142">
        <v>432898</v>
      </c>
      <c r="K50" s="144"/>
      <c r="L50" s="142">
        <v>847967</v>
      </c>
    </row>
    <row r="51" spans="1:12" ht="21" customHeight="1">
      <c r="A51" s="35" t="s">
        <v>112</v>
      </c>
      <c r="D51" s="51"/>
      <c r="E51" s="52"/>
      <c r="F51" s="142"/>
      <c r="J51" s="142"/>
      <c r="K51" s="55"/>
      <c r="L51" s="68"/>
    </row>
    <row r="52" spans="1:12" ht="21" customHeight="1">
      <c r="A52" s="35" t="s">
        <v>181</v>
      </c>
      <c r="D52" s="51" t="s">
        <v>100</v>
      </c>
      <c r="E52" s="52"/>
      <c r="F52" s="142">
        <v>45116</v>
      </c>
      <c r="H52" s="142">
        <v>72592</v>
      </c>
      <c r="I52" s="143"/>
      <c r="J52" s="142">
        <v>45116</v>
      </c>
      <c r="K52" s="144"/>
      <c r="L52" s="142">
        <v>72592</v>
      </c>
    </row>
    <row r="53" spans="1:12" ht="21" customHeight="1">
      <c r="A53" s="35" t="s">
        <v>180</v>
      </c>
      <c r="D53" s="51"/>
      <c r="E53" s="52"/>
      <c r="F53" s="142"/>
      <c r="G53" s="1"/>
      <c r="H53" s="147"/>
      <c r="I53" s="143"/>
      <c r="J53" s="142"/>
      <c r="K53" s="144"/>
      <c r="L53" s="147"/>
    </row>
    <row r="54" spans="1:12" ht="21" customHeight="1">
      <c r="A54" s="35" t="s">
        <v>111</v>
      </c>
      <c r="D54" s="51" t="s">
        <v>89</v>
      </c>
      <c r="E54" s="52"/>
      <c r="F54" s="142">
        <v>4946</v>
      </c>
      <c r="H54" s="142">
        <v>2191</v>
      </c>
      <c r="I54" s="143"/>
      <c r="J54" s="142">
        <v>4487</v>
      </c>
      <c r="K54" s="144"/>
      <c r="L54" s="142">
        <v>2191</v>
      </c>
    </row>
    <row r="55" spans="1:12" ht="21" customHeight="1">
      <c r="A55" s="35" t="s">
        <v>61</v>
      </c>
      <c r="D55" s="51"/>
      <c r="E55" s="52"/>
      <c r="F55" s="142">
        <v>22927</v>
      </c>
      <c r="H55" s="142">
        <v>15033</v>
      </c>
      <c r="I55" s="143"/>
      <c r="J55" s="142">
        <v>16509</v>
      </c>
      <c r="K55" s="144"/>
      <c r="L55" s="142">
        <v>10092</v>
      </c>
    </row>
    <row r="56" spans="1:12" ht="21" customHeight="1">
      <c r="A56" s="35" t="s">
        <v>168</v>
      </c>
      <c r="B56" s="50"/>
      <c r="D56" s="58"/>
      <c r="E56" s="52"/>
      <c r="F56" s="142">
        <v>37734</v>
      </c>
      <c r="H56" s="142">
        <v>29387</v>
      </c>
      <c r="I56" s="145"/>
      <c r="J56" s="142">
        <v>37456</v>
      </c>
      <c r="K56" s="144"/>
      <c r="L56" s="142">
        <v>29118</v>
      </c>
    </row>
    <row r="57" spans="1:12" ht="21" customHeight="1">
      <c r="A57" s="35" t="s">
        <v>0</v>
      </c>
      <c r="B57" s="50"/>
      <c r="D57" s="58"/>
      <c r="E57" s="52"/>
      <c r="F57" s="142">
        <v>68028</v>
      </c>
      <c r="H57" s="142">
        <v>70078</v>
      </c>
      <c r="I57" s="145"/>
      <c r="J57" s="142">
        <v>66136</v>
      </c>
      <c r="K57" s="144"/>
      <c r="L57" s="142">
        <v>68292</v>
      </c>
    </row>
    <row r="58" spans="1:12" ht="21" customHeight="1">
      <c r="A58" s="31" t="s">
        <v>15</v>
      </c>
      <c r="C58" s="50"/>
      <c r="D58" s="51"/>
      <c r="E58" s="52"/>
      <c r="F58" s="73">
        <f>SUM(F47:F57)</f>
        <v>611827</v>
      </c>
      <c r="G58" s="74"/>
      <c r="H58" s="73">
        <f>SUM(H47:H57)</f>
        <v>1287806</v>
      </c>
      <c r="I58" s="74"/>
      <c r="J58" s="73">
        <f>SUM(J47:J57)</f>
        <v>681208</v>
      </c>
      <c r="K58" s="52"/>
      <c r="L58" s="73">
        <f>SUM(L47:L57)</f>
        <v>1346917</v>
      </c>
    </row>
    <row r="59" spans="1:12" ht="21" customHeight="1">
      <c r="A59" s="31" t="s">
        <v>63</v>
      </c>
      <c r="C59" s="50"/>
      <c r="D59" s="51"/>
      <c r="E59" s="52"/>
      <c r="F59" s="75"/>
      <c r="G59" s="74"/>
      <c r="H59" s="75"/>
      <c r="I59" s="74"/>
      <c r="J59" s="75"/>
      <c r="K59" s="52"/>
      <c r="L59" s="75"/>
    </row>
    <row r="60" spans="1:12" ht="21" customHeight="1">
      <c r="A60" s="35" t="s">
        <v>105</v>
      </c>
      <c r="C60" s="50"/>
      <c r="D60" s="51" t="s">
        <v>76</v>
      </c>
      <c r="E60" s="52"/>
      <c r="F60" s="142">
        <v>903420</v>
      </c>
      <c r="H60" s="142">
        <v>1100909</v>
      </c>
      <c r="I60" s="143"/>
      <c r="J60" s="142">
        <v>903420</v>
      </c>
      <c r="K60" s="144"/>
      <c r="L60" s="142">
        <v>1100909</v>
      </c>
    </row>
    <row r="61" spans="1:12" ht="21" customHeight="1">
      <c r="A61" s="35" t="s">
        <v>182</v>
      </c>
      <c r="C61" s="50"/>
      <c r="F61" s="142"/>
      <c r="H61" s="148"/>
      <c r="I61" s="148"/>
      <c r="J61" s="142"/>
      <c r="K61" s="148"/>
      <c r="L61" s="148"/>
    </row>
    <row r="62" spans="1:12" ht="21" customHeight="1">
      <c r="A62" s="35" t="s">
        <v>183</v>
      </c>
      <c r="C62" s="50"/>
      <c r="D62" s="51" t="s">
        <v>100</v>
      </c>
      <c r="E62" s="52"/>
      <c r="F62" s="142">
        <v>2665</v>
      </c>
      <c r="H62" s="142">
        <v>5306</v>
      </c>
      <c r="I62" s="143"/>
      <c r="J62" s="142">
        <v>2665</v>
      </c>
      <c r="K62" s="144"/>
      <c r="L62" s="142">
        <v>5306</v>
      </c>
    </row>
    <row r="63" spans="1:12" ht="21" customHeight="1">
      <c r="A63" s="35" t="s">
        <v>184</v>
      </c>
      <c r="C63" s="50"/>
      <c r="F63" s="142"/>
      <c r="H63" s="123"/>
      <c r="I63" s="143"/>
      <c r="J63" s="142"/>
      <c r="K63" s="144"/>
      <c r="L63" s="123"/>
    </row>
    <row r="64" spans="1:12" ht="21" customHeight="1">
      <c r="A64" s="35" t="s">
        <v>78</v>
      </c>
      <c r="C64" s="50"/>
      <c r="D64" s="51" t="s">
        <v>89</v>
      </c>
      <c r="E64" s="52"/>
      <c r="F64" s="142">
        <v>15048</v>
      </c>
      <c r="H64" s="142">
        <v>2898</v>
      </c>
      <c r="I64" s="143"/>
      <c r="J64" s="142">
        <v>12890</v>
      </c>
      <c r="K64" s="144"/>
      <c r="L64" s="142">
        <v>2898</v>
      </c>
    </row>
    <row r="65" spans="1:12" ht="21" customHeight="1">
      <c r="A65" s="35" t="s">
        <v>65</v>
      </c>
      <c r="C65" s="50"/>
      <c r="D65" s="51"/>
      <c r="E65" s="52"/>
      <c r="F65" s="142">
        <v>9954</v>
      </c>
      <c r="H65" s="142">
        <v>9647</v>
      </c>
      <c r="I65" s="143"/>
      <c r="J65" s="142">
        <v>9619</v>
      </c>
      <c r="K65" s="144"/>
      <c r="L65" s="142">
        <v>9336</v>
      </c>
    </row>
    <row r="66" spans="1:12" ht="21" customHeight="1">
      <c r="A66" s="35" t="s">
        <v>169</v>
      </c>
      <c r="C66" s="50"/>
      <c r="D66" s="51"/>
      <c r="E66" s="52"/>
      <c r="F66" s="142">
        <v>385</v>
      </c>
      <c r="H66" s="142">
        <v>0</v>
      </c>
      <c r="I66" s="143"/>
      <c r="J66" s="142">
        <v>320</v>
      </c>
      <c r="K66" s="144"/>
      <c r="L66" s="142">
        <v>0</v>
      </c>
    </row>
    <row r="67" spans="1:12" ht="21" customHeight="1">
      <c r="A67" s="35" t="s">
        <v>151</v>
      </c>
      <c r="C67" s="50"/>
      <c r="D67" s="51"/>
      <c r="E67" s="52"/>
      <c r="F67" s="142"/>
      <c r="H67" s="109"/>
      <c r="I67" s="1"/>
      <c r="J67" s="142"/>
      <c r="K67" s="1"/>
      <c r="L67" s="123"/>
    </row>
    <row r="68" spans="1:12" ht="21" customHeight="1">
      <c r="A68" s="35" t="s">
        <v>170</v>
      </c>
      <c r="C68" s="50"/>
      <c r="D68" s="51" t="s">
        <v>150</v>
      </c>
      <c r="E68" s="52"/>
      <c r="F68" s="142">
        <v>11620</v>
      </c>
      <c r="H68" s="142">
        <v>11620</v>
      </c>
      <c r="I68" s="143"/>
      <c r="J68" s="142">
        <v>11620</v>
      </c>
      <c r="K68" s="144"/>
      <c r="L68" s="142">
        <v>11620</v>
      </c>
    </row>
    <row r="69" spans="1:12" ht="21" customHeight="1">
      <c r="A69" s="31" t="s">
        <v>27</v>
      </c>
      <c r="C69" s="50"/>
      <c r="D69" s="51"/>
      <c r="E69" s="52"/>
      <c r="F69" s="73">
        <f>SUM(F60:F68)</f>
        <v>943092</v>
      </c>
      <c r="G69" s="74"/>
      <c r="H69" s="73">
        <f>SUM(H60:H68)</f>
        <v>1130380</v>
      </c>
      <c r="I69" s="74"/>
      <c r="J69" s="73">
        <f>SUM(J60:J68)</f>
        <v>940534</v>
      </c>
      <c r="K69" s="52"/>
      <c r="L69" s="73">
        <f>SUM(L60:L68)</f>
        <v>1130069</v>
      </c>
    </row>
    <row r="70" spans="1:12" ht="21" customHeight="1">
      <c r="A70" s="31" t="s">
        <v>16</v>
      </c>
      <c r="C70" s="50"/>
      <c r="D70" s="51"/>
      <c r="E70" s="52"/>
      <c r="F70" s="73">
        <f>F58+F69</f>
        <v>1554919</v>
      </c>
      <c r="G70" s="74"/>
      <c r="H70" s="73">
        <f>H58+H69</f>
        <v>2418186</v>
      </c>
      <c r="I70" s="74"/>
      <c r="J70" s="73">
        <f>J58+J69</f>
        <v>1621742</v>
      </c>
      <c r="K70" s="52"/>
      <c r="L70" s="73">
        <f>L58+L69</f>
        <v>2476986</v>
      </c>
    </row>
    <row r="71" spans="1:8" ht="21" customHeight="1">
      <c r="A71" s="35"/>
      <c r="D71" s="35"/>
      <c r="E71" s="35"/>
      <c r="F71" s="35"/>
      <c r="H71" s="35"/>
    </row>
    <row r="72" spans="1:5" ht="21" customHeight="1">
      <c r="A72" s="35" t="s">
        <v>4</v>
      </c>
      <c r="D72" s="64"/>
      <c r="E72" s="35"/>
    </row>
    <row r="73" spans="1:8" ht="21" customHeight="1">
      <c r="A73" s="31" t="s">
        <v>122</v>
      </c>
      <c r="B73" s="32"/>
      <c r="C73" s="32"/>
      <c r="D73" s="65"/>
      <c r="E73" s="34"/>
      <c r="F73" s="33"/>
      <c r="H73" s="33"/>
    </row>
    <row r="74" spans="1:8" ht="21" customHeight="1">
      <c r="A74" s="31" t="s">
        <v>139</v>
      </c>
      <c r="B74" s="36"/>
      <c r="C74" s="36"/>
      <c r="D74" s="66"/>
      <c r="E74" s="36"/>
      <c r="F74" s="36"/>
      <c r="H74" s="36"/>
    </row>
    <row r="75" spans="1:8" ht="21" customHeight="1">
      <c r="A75" s="31" t="s">
        <v>161</v>
      </c>
      <c r="B75" s="36"/>
      <c r="C75" s="36"/>
      <c r="D75" s="36"/>
      <c r="E75" s="36"/>
      <c r="F75" s="36"/>
      <c r="H75" s="36"/>
    </row>
    <row r="76" spans="1:12" ht="21" customHeight="1">
      <c r="A76" s="35"/>
      <c r="B76" s="37"/>
      <c r="C76" s="37"/>
      <c r="D76" s="38"/>
      <c r="E76" s="37"/>
      <c r="F76" s="39"/>
      <c r="H76" s="39"/>
      <c r="L76" s="39" t="s">
        <v>54</v>
      </c>
    </row>
    <row r="77" spans="1:12" ht="21" customHeight="1">
      <c r="A77" s="35"/>
      <c r="B77" s="37"/>
      <c r="C77" s="37"/>
      <c r="D77" s="38"/>
      <c r="E77" s="37"/>
      <c r="F77" s="159" t="s">
        <v>113</v>
      </c>
      <c r="G77" s="159"/>
      <c r="H77" s="159"/>
      <c r="J77" s="158" t="s">
        <v>114</v>
      </c>
      <c r="K77" s="158"/>
      <c r="L77" s="158"/>
    </row>
    <row r="78" spans="1:12" ht="21" customHeight="1">
      <c r="A78" s="35"/>
      <c r="D78" s="141" t="s">
        <v>5</v>
      </c>
      <c r="E78" s="41"/>
      <c r="F78" s="42" t="s">
        <v>162</v>
      </c>
      <c r="G78" s="43"/>
      <c r="H78" s="42" t="s">
        <v>157</v>
      </c>
      <c r="J78" s="42" t="s">
        <v>162</v>
      </c>
      <c r="K78" s="43"/>
      <c r="L78" s="42" t="s">
        <v>157</v>
      </c>
    </row>
    <row r="79" spans="1:12" ht="21" customHeight="1">
      <c r="A79" s="35"/>
      <c r="D79" s="44"/>
      <c r="E79" s="41"/>
      <c r="F79" s="45" t="s">
        <v>51</v>
      </c>
      <c r="H79" s="45" t="s">
        <v>52</v>
      </c>
      <c r="J79" s="45" t="s">
        <v>51</v>
      </c>
      <c r="K79" s="46"/>
      <c r="L79" s="45" t="s">
        <v>52</v>
      </c>
    </row>
    <row r="80" spans="1:12" ht="21" customHeight="1">
      <c r="A80" s="35"/>
      <c r="D80" s="44"/>
      <c r="E80" s="41"/>
      <c r="F80" s="45" t="s">
        <v>53</v>
      </c>
      <c r="H80" s="47"/>
      <c r="J80" s="45" t="s">
        <v>53</v>
      </c>
      <c r="K80" s="46"/>
      <c r="L80" s="47"/>
    </row>
    <row r="81" spans="1:8" ht="21" customHeight="1">
      <c r="A81" s="31" t="s">
        <v>17</v>
      </c>
      <c r="B81" s="67"/>
      <c r="C81" s="67"/>
      <c r="D81" s="51"/>
      <c r="E81" s="67"/>
      <c r="F81" s="67"/>
      <c r="H81" s="67"/>
    </row>
    <row r="82" spans="1:9" ht="21" customHeight="1">
      <c r="A82" s="31" t="s">
        <v>18</v>
      </c>
      <c r="C82" s="50"/>
      <c r="D82" s="51"/>
      <c r="E82" s="52"/>
      <c r="F82" s="76"/>
      <c r="G82" s="74"/>
      <c r="H82" s="76"/>
      <c r="I82" s="74"/>
    </row>
    <row r="83" spans="1:9" ht="21" customHeight="1">
      <c r="A83" s="35" t="s">
        <v>1</v>
      </c>
      <c r="C83" s="50"/>
      <c r="D83" s="51"/>
      <c r="E83" s="52"/>
      <c r="F83" s="76"/>
      <c r="G83" s="74"/>
      <c r="H83" s="76"/>
      <c r="I83" s="74"/>
    </row>
    <row r="84" spans="1:9" ht="21" customHeight="1">
      <c r="A84" s="35" t="s">
        <v>106</v>
      </c>
      <c r="C84" s="50"/>
      <c r="D84" s="51"/>
      <c r="E84" s="52"/>
      <c r="F84" s="77"/>
      <c r="G84" s="74"/>
      <c r="H84" s="77"/>
      <c r="I84" s="74"/>
    </row>
    <row r="85" spans="1:12" ht="21" customHeight="1" thickBot="1">
      <c r="A85" s="78" t="s">
        <v>101</v>
      </c>
      <c r="C85" s="50"/>
      <c r="D85" s="35"/>
      <c r="E85" s="52"/>
      <c r="F85" s="63">
        <v>300000</v>
      </c>
      <c r="H85" s="63">
        <v>300000</v>
      </c>
      <c r="J85" s="63">
        <v>300000</v>
      </c>
      <c r="L85" s="63">
        <v>300000</v>
      </c>
    </row>
    <row r="86" spans="1:12" ht="21" customHeight="1" thickTop="1">
      <c r="A86" s="78" t="s">
        <v>88</v>
      </c>
      <c r="C86" s="50"/>
      <c r="D86" s="79"/>
      <c r="E86" s="52"/>
      <c r="F86" s="77"/>
      <c r="G86" s="74"/>
      <c r="H86" s="77"/>
      <c r="I86" s="74"/>
      <c r="L86" s="77"/>
    </row>
    <row r="87" spans="1:12" ht="21" customHeight="1">
      <c r="A87" s="78" t="s">
        <v>149</v>
      </c>
      <c r="C87" s="50"/>
      <c r="D87" s="51"/>
      <c r="E87" s="52"/>
      <c r="F87" s="61">
        <f>'SE-Conso'!C24</f>
        <v>221449</v>
      </c>
      <c r="G87" s="74"/>
      <c r="H87" s="106">
        <v>221449</v>
      </c>
      <c r="I87" s="74"/>
      <c r="J87" s="61">
        <f>'SE-Separate'!C23</f>
        <v>221449</v>
      </c>
      <c r="L87" s="61">
        <f>'SE-Separate'!C16</f>
        <v>221449</v>
      </c>
    </row>
    <row r="88" spans="1:12" ht="21" customHeight="1">
      <c r="A88" s="35" t="s">
        <v>64</v>
      </c>
      <c r="C88" s="50"/>
      <c r="D88" s="51"/>
      <c r="E88" s="52"/>
      <c r="F88" s="61">
        <f>'SE-Conso'!E24</f>
        <v>82318</v>
      </c>
      <c r="G88" s="74"/>
      <c r="H88" s="117">
        <v>82318</v>
      </c>
      <c r="I88" s="74"/>
      <c r="J88" s="61">
        <f>'SE-Separate'!E23</f>
        <v>82318</v>
      </c>
      <c r="L88" s="61">
        <f>'SE-Separate'!E16</f>
        <v>82318</v>
      </c>
    </row>
    <row r="89" spans="1:12" ht="21" customHeight="1">
      <c r="A89" s="56" t="s">
        <v>96</v>
      </c>
      <c r="C89" s="50"/>
      <c r="D89" s="51" t="s">
        <v>92</v>
      </c>
      <c r="E89" s="52"/>
      <c r="F89" s="61">
        <f>'SE-Conso'!G24</f>
        <v>392750</v>
      </c>
      <c r="G89" s="74"/>
      <c r="H89" s="106">
        <v>392750</v>
      </c>
      <c r="I89" s="74"/>
      <c r="J89" s="61">
        <f>'SE-Separate'!G23</f>
        <v>392750</v>
      </c>
      <c r="L89" s="61">
        <f>'SE-Separate'!G16</f>
        <v>392750</v>
      </c>
    </row>
    <row r="90" spans="1:12" ht="21" customHeight="1">
      <c r="A90" s="35" t="s">
        <v>2</v>
      </c>
      <c r="C90" s="50"/>
      <c r="D90" s="51"/>
      <c r="E90" s="52"/>
      <c r="F90" s="61"/>
      <c r="G90" s="74"/>
      <c r="H90" s="117"/>
      <c r="I90" s="74"/>
      <c r="J90" s="61"/>
      <c r="L90" s="61"/>
    </row>
    <row r="91" spans="1:12" ht="21" customHeight="1">
      <c r="A91" s="35" t="s">
        <v>79</v>
      </c>
      <c r="C91" s="50"/>
      <c r="D91" s="51"/>
      <c r="E91" s="52"/>
      <c r="F91" s="61">
        <f>'SE-Conso'!I24</f>
        <v>30000</v>
      </c>
      <c r="G91" s="74"/>
      <c r="H91" s="117">
        <v>30000</v>
      </c>
      <c r="I91" s="74"/>
      <c r="J91" s="61">
        <f>'SE-Separate'!I23</f>
        <v>30000</v>
      </c>
      <c r="K91" s="53"/>
      <c r="L91" s="61">
        <f>'SE-Separate'!I16</f>
        <v>30000</v>
      </c>
    </row>
    <row r="92" spans="1:12" ht="21" customHeight="1">
      <c r="A92" s="35" t="s">
        <v>80</v>
      </c>
      <c r="C92" s="50"/>
      <c r="D92" s="51"/>
      <c r="E92" s="52"/>
      <c r="F92" s="80">
        <v>349699</v>
      </c>
      <c r="G92" s="74"/>
      <c r="H92" s="118">
        <v>406042</v>
      </c>
      <c r="I92" s="74"/>
      <c r="J92" s="80">
        <v>286234</v>
      </c>
      <c r="L92" s="80">
        <v>349752</v>
      </c>
    </row>
    <row r="93" spans="1:12" ht="21" customHeight="1">
      <c r="A93" s="31" t="s">
        <v>19</v>
      </c>
      <c r="C93" s="50"/>
      <c r="D93" s="51"/>
      <c r="E93" s="52"/>
      <c r="F93" s="59">
        <f>SUM(F87:F92)</f>
        <v>1076216</v>
      </c>
      <c r="G93" s="74"/>
      <c r="H93" s="59">
        <f>SUM(H87:H92)</f>
        <v>1132559</v>
      </c>
      <c r="I93" s="74"/>
      <c r="J93" s="59">
        <f>SUM(J87:J92)</f>
        <v>1012751</v>
      </c>
      <c r="L93" s="59">
        <f>SUM(L87:L92)</f>
        <v>1076269</v>
      </c>
    </row>
    <row r="94" spans="1:12" ht="21" customHeight="1" thickBot="1">
      <c r="A94" s="31" t="s">
        <v>20</v>
      </c>
      <c r="C94" s="50"/>
      <c r="D94" s="51"/>
      <c r="E94" s="52"/>
      <c r="F94" s="63">
        <f>SUM(F70,F93)</f>
        <v>2631135</v>
      </c>
      <c r="G94" s="74"/>
      <c r="H94" s="63">
        <f>SUM(H70,H93)</f>
        <v>3550745</v>
      </c>
      <c r="I94" s="74"/>
      <c r="J94" s="63">
        <f>SUM(J70,J93)</f>
        <v>2634493</v>
      </c>
      <c r="L94" s="63">
        <f>SUM(L70,L93)</f>
        <v>3553255</v>
      </c>
    </row>
    <row r="95" spans="1:12" ht="21" customHeight="1" thickTop="1">
      <c r="A95" s="31"/>
      <c r="C95" s="50"/>
      <c r="D95" s="51"/>
      <c r="E95" s="52"/>
      <c r="F95" s="139">
        <f>SUM(F94-F33)</f>
        <v>0</v>
      </c>
      <c r="G95" s="140"/>
      <c r="H95" s="139">
        <f>SUM(H94-H33)</f>
        <v>0</v>
      </c>
      <c r="I95" s="140"/>
      <c r="J95" s="139">
        <f>SUM(J94-J33)</f>
        <v>0</v>
      </c>
      <c r="K95" s="130"/>
      <c r="L95" s="139">
        <f>SUM(L94-L33)</f>
        <v>0</v>
      </c>
    </row>
    <row r="96" spans="1:9" ht="21" customHeight="1">
      <c r="A96" s="35" t="s">
        <v>4</v>
      </c>
      <c r="C96" s="50"/>
      <c r="G96" s="74"/>
      <c r="I96" s="74"/>
    </row>
    <row r="97" spans="1:9" ht="21" customHeight="1">
      <c r="A97" s="31"/>
      <c r="C97" s="50"/>
      <c r="G97" s="74"/>
      <c r="I97" s="74"/>
    </row>
    <row r="98" spans="1:9" ht="21" customHeight="1">
      <c r="A98" s="81"/>
      <c r="B98" s="82"/>
      <c r="C98" s="83"/>
      <c r="D98" s="83"/>
      <c r="E98" s="53"/>
      <c r="F98" s="83"/>
      <c r="G98" s="74"/>
      <c r="H98" s="83"/>
      <c r="I98" s="74"/>
    </row>
    <row r="99" spans="1:9" ht="21" customHeight="1">
      <c r="A99" s="31"/>
      <c r="C99" s="50"/>
      <c r="D99" s="83"/>
      <c r="E99" s="53"/>
      <c r="F99" s="83"/>
      <c r="G99" s="74"/>
      <c r="H99" s="83"/>
      <c r="I99" s="74"/>
    </row>
    <row r="100" spans="1:9" ht="21" customHeight="1">
      <c r="A100" s="31"/>
      <c r="C100" s="84" t="s">
        <v>29</v>
      </c>
      <c r="E100" s="53"/>
      <c r="F100" s="83"/>
      <c r="G100" s="74"/>
      <c r="H100" s="83"/>
      <c r="I100" s="74"/>
    </row>
    <row r="101" spans="1:5" ht="21" customHeight="1">
      <c r="A101" s="81"/>
      <c r="B101" s="82"/>
      <c r="C101" s="83"/>
      <c r="E101" s="85"/>
    </row>
  </sheetData>
  <sheetProtection/>
  <mergeCells count="6">
    <mergeCell ref="J5:L5"/>
    <mergeCell ref="J77:L77"/>
    <mergeCell ref="F5:H5"/>
    <mergeCell ref="F40:H40"/>
    <mergeCell ref="J40:L40"/>
    <mergeCell ref="F77:H77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5" max="255" man="1"/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showGridLines="0" view="pageBreakPreview" zoomScale="85" zoomScaleNormal="70" zoomScaleSheetLayoutView="85" zoomScalePageLayoutView="0" workbookViewId="0" topLeftCell="A1">
      <selection activeCell="A4" sqref="A4"/>
    </sheetView>
  </sheetViews>
  <sheetFormatPr defaultColWidth="9.140625" defaultRowHeight="20.25" customHeight="1"/>
  <cols>
    <col min="1" max="1" width="33.57421875" style="35" customWidth="1"/>
    <col min="2" max="2" width="12.57421875" style="35" customWidth="1"/>
    <col min="3" max="3" width="7.140625" style="35" customWidth="1"/>
    <col min="4" max="4" width="0.85546875" style="35" customWidth="1"/>
    <col min="5" max="5" width="14.421875" style="35" customWidth="1"/>
    <col min="6" max="6" width="0.85546875" style="35" customWidth="1"/>
    <col min="7" max="7" width="14.421875" style="35" customWidth="1"/>
    <col min="8" max="8" width="0.85546875" style="35" customWidth="1"/>
    <col min="9" max="9" width="13.421875" style="35" customWidth="1"/>
    <col min="10" max="10" width="0.85546875" style="35" customWidth="1"/>
    <col min="11" max="11" width="13.421875" style="35" customWidth="1"/>
    <col min="12" max="16384" width="9.140625" style="35" customWidth="1"/>
  </cols>
  <sheetData>
    <row r="1" spans="1:11" ht="20.25" customHeight="1">
      <c r="A1" s="86"/>
      <c r="B1" s="55"/>
      <c r="C1" s="60"/>
      <c r="D1" s="85"/>
      <c r="E1" s="87"/>
      <c r="G1" s="87"/>
      <c r="K1" s="87" t="s">
        <v>55</v>
      </c>
    </row>
    <row r="2" spans="1:7" ht="20.25" customHeight="1">
      <c r="A2" s="31" t="s">
        <v>122</v>
      </c>
      <c r="B2" s="32"/>
      <c r="C2" s="33"/>
      <c r="D2" s="34"/>
      <c r="E2" s="33"/>
      <c r="G2" s="33"/>
    </row>
    <row r="3" spans="1:7" ht="20.25" customHeight="1">
      <c r="A3" s="31" t="s">
        <v>198</v>
      </c>
      <c r="B3" s="34"/>
      <c r="C3" s="34"/>
      <c r="D3" s="34"/>
      <c r="E3" s="34"/>
      <c r="G3" s="34"/>
    </row>
    <row r="4" spans="1:7" ht="20.25" customHeight="1">
      <c r="A4" s="88" t="s">
        <v>158</v>
      </c>
      <c r="C4" s="34"/>
      <c r="D4" s="34"/>
      <c r="E4" s="34"/>
      <c r="G4" s="34"/>
    </row>
    <row r="5" spans="4:11" ht="20.25" customHeight="1">
      <c r="D5" s="48"/>
      <c r="E5" s="39"/>
      <c r="G5" s="39"/>
      <c r="K5" s="89" t="s">
        <v>86</v>
      </c>
    </row>
    <row r="6" spans="4:11" ht="20.25" customHeight="1">
      <c r="D6" s="48"/>
      <c r="E6" s="159" t="s">
        <v>113</v>
      </c>
      <c r="F6" s="159"/>
      <c r="G6" s="159"/>
      <c r="I6" s="158" t="s">
        <v>114</v>
      </c>
      <c r="J6" s="158"/>
      <c r="K6" s="158"/>
    </row>
    <row r="7" spans="3:11" ht="20.25" customHeight="1">
      <c r="C7" s="154" t="s">
        <v>5</v>
      </c>
      <c r="D7" s="48"/>
      <c r="E7" s="42">
        <v>2020</v>
      </c>
      <c r="F7" s="45"/>
      <c r="G7" s="42">
        <v>2019</v>
      </c>
      <c r="I7" s="42">
        <v>2020</v>
      </c>
      <c r="J7" s="45"/>
      <c r="K7" s="42">
        <v>2019</v>
      </c>
    </row>
    <row r="8" spans="1:7" ht="20.25" customHeight="1">
      <c r="A8" s="31" t="s">
        <v>49</v>
      </c>
      <c r="C8" s="44"/>
      <c r="D8" s="41"/>
      <c r="E8" s="90"/>
      <c r="G8" s="90"/>
    </row>
    <row r="9" spans="1:7" ht="20.25" customHeight="1">
      <c r="A9" s="31" t="s">
        <v>21</v>
      </c>
      <c r="C9" s="51"/>
      <c r="D9" s="48"/>
      <c r="E9" s="60"/>
      <c r="G9" s="60"/>
    </row>
    <row r="10" spans="1:11" ht="20.25" customHeight="1">
      <c r="A10" s="35" t="s">
        <v>171</v>
      </c>
      <c r="C10" s="124" t="s">
        <v>146</v>
      </c>
      <c r="D10" s="125"/>
      <c r="E10" s="54">
        <v>59621</v>
      </c>
      <c r="G10" s="54">
        <v>66845</v>
      </c>
      <c r="I10" s="54">
        <v>59621</v>
      </c>
      <c r="J10" s="133"/>
      <c r="K10" s="54">
        <v>66845</v>
      </c>
    </row>
    <row r="11" spans="1:11" ht="20.25" customHeight="1">
      <c r="A11" s="35" t="s">
        <v>172</v>
      </c>
      <c r="C11" s="124" t="s">
        <v>147</v>
      </c>
      <c r="D11" s="125"/>
      <c r="E11" s="77">
        <v>29059</v>
      </c>
      <c r="G11" s="77">
        <v>36455</v>
      </c>
      <c r="I11" s="77">
        <v>16764</v>
      </c>
      <c r="J11" s="133"/>
      <c r="K11" s="77">
        <v>10842</v>
      </c>
    </row>
    <row r="12" spans="1:11" ht="20.25" customHeight="1">
      <c r="A12" s="35" t="s">
        <v>173</v>
      </c>
      <c r="C12" s="124" t="s">
        <v>165</v>
      </c>
      <c r="D12" s="125"/>
      <c r="E12" s="61">
        <v>15142</v>
      </c>
      <c r="G12" s="61">
        <v>8526</v>
      </c>
      <c r="I12" s="61">
        <v>15142</v>
      </c>
      <c r="J12" s="133"/>
      <c r="K12" s="61">
        <v>8526</v>
      </c>
    </row>
    <row r="13" spans="1:11" ht="20.25" customHeight="1">
      <c r="A13" s="31" t="s">
        <v>22</v>
      </c>
      <c r="C13" s="51"/>
      <c r="D13" s="52"/>
      <c r="E13" s="59">
        <f>SUM(E10:E12)</f>
        <v>103822</v>
      </c>
      <c r="G13" s="107">
        <f>SUM(G10:G12)</f>
        <v>111826</v>
      </c>
      <c r="I13" s="59">
        <f>SUM(I10:I12)</f>
        <v>91527</v>
      </c>
      <c r="J13" s="133"/>
      <c r="K13" s="59">
        <f>SUM(K10:K12)</f>
        <v>86213</v>
      </c>
    </row>
    <row r="14" spans="1:11" ht="20.25" customHeight="1">
      <c r="A14" s="31" t="s">
        <v>23</v>
      </c>
      <c r="C14" s="51"/>
      <c r="D14" s="52"/>
      <c r="E14" s="61"/>
      <c r="G14" s="106"/>
      <c r="I14" s="61"/>
      <c r="J14" s="133"/>
      <c r="K14" s="61"/>
    </row>
    <row r="15" spans="1:11" ht="20.25" customHeight="1">
      <c r="A15" s="35" t="s">
        <v>174</v>
      </c>
      <c r="C15" s="124"/>
      <c r="D15" s="125"/>
      <c r="E15" s="61">
        <v>12023</v>
      </c>
      <c r="G15" s="61">
        <v>11140</v>
      </c>
      <c r="I15" s="61">
        <v>8896</v>
      </c>
      <c r="J15" s="133"/>
      <c r="K15" s="61">
        <v>5163</v>
      </c>
    </row>
    <row r="16" spans="1:11" ht="20.25" customHeight="1">
      <c r="A16" s="35" t="s">
        <v>28</v>
      </c>
      <c r="C16" s="124"/>
      <c r="D16" s="125"/>
      <c r="E16" s="61">
        <v>23361</v>
      </c>
      <c r="G16" s="61">
        <v>19716</v>
      </c>
      <c r="I16" s="61">
        <v>22876</v>
      </c>
      <c r="J16" s="133"/>
      <c r="K16" s="61">
        <v>19344</v>
      </c>
    </row>
    <row r="17" spans="1:11" ht="20.25" customHeight="1">
      <c r="A17" s="35" t="s">
        <v>175</v>
      </c>
      <c r="C17" s="124" t="s">
        <v>176</v>
      </c>
      <c r="D17" s="125"/>
      <c r="E17" s="61">
        <v>17625</v>
      </c>
      <c r="G17" s="61">
        <v>20918</v>
      </c>
      <c r="I17" s="61">
        <v>17625</v>
      </c>
      <c r="J17" s="133"/>
      <c r="K17" s="61">
        <v>20918</v>
      </c>
    </row>
    <row r="18" spans="1:11" ht="20.25" customHeight="1">
      <c r="A18" s="31" t="s">
        <v>24</v>
      </c>
      <c r="C18" s="51"/>
      <c r="D18" s="52"/>
      <c r="E18" s="59">
        <f>SUM(E15:E17)</f>
        <v>53009</v>
      </c>
      <c r="G18" s="107">
        <f>SUM(G15:G17)</f>
        <v>51774</v>
      </c>
      <c r="I18" s="59">
        <f>SUM(I15:I17)</f>
        <v>49397</v>
      </c>
      <c r="J18" s="133"/>
      <c r="K18" s="59">
        <f>SUM(K15:K17)</f>
        <v>45425</v>
      </c>
    </row>
    <row r="19" spans="1:11" ht="20.25" customHeight="1">
      <c r="A19" s="31" t="s">
        <v>144</v>
      </c>
      <c r="C19" s="51"/>
      <c r="D19" s="52"/>
      <c r="E19" s="77"/>
      <c r="G19" s="4"/>
      <c r="I19" s="77"/>
      <c r="J19" s="53"/>
      <c r="K19" s="77"/>
    </row>
    <row r="20" spans="1:11" ht="20.25" customHeight="1">
      <c r="A20" s="31" t="s">
        <v>145</v>
      </c>
      <c r="B20" s="31"/>
      <c r="C20" s="51"/>
      <c r="D20" s="52"/>
      <c r="E20" s="61">
        <v>50813</v>
      </c>
      <c r="G20" s="106">
        <v>60052</v>
      </c>
      <c r="I20" s="61">
        <v>42130</v>
      </c>
      <c r="J20" s="53"/>
      <c r="K20" s="61">
        <v>40788</v>
      </c>
    </row>
    <row r="21" spans="1:11" ht="20.25" customHeight="1">
      <c r="A21" s="35" t="s">
        <v>26</v>
      </c>
      <c r="C21" s="126"/>
      <c r="D21" s="125"/>
      <c r="E21" s="91">
        <v>-26241</v>
      </c>
      <c r="G21" s="91">
        <v>-18673</v>
      </c>
      <c r="I21" s="91">
        <v>-26477</v>
      </c>
      <c r="J21" s="133"/>
      <c r="K21" s="91">
        <v>-18673</v>
      </c>
    </row>
    <row r="22" spans="1:11" ht="20.25" customHeight="1">
      <c r="A22" s="31" t="s">
        <v>39</v>
      </c>
      <c r="B22" s="31"/>
      <c r="C22" s="51"/>
      <c r="D22" s="52"/>
      <c r="E22" s="77">
        <f>SUM(E20:E21)</f>
        <v>24572</v>
      </c>
      <c r="G22" s="4">
        <f>SUM(G20:G21)</f>
        <v>41379</v>
      </c>
      <c r="I22" s="77">
        <f>SUM(I20:I21)</f>
        <v>15653</v>
      </c>
      <c r="J22" s="133"/>
      <c r="K22" s="77">
        <f>SUM(K20:K21)</f>
        <v>22115</v>
      </c>
    </row>
    <row r="23" spans="1:11" ht="20.25" customHeight="1">
      <c r="A23" s="35" t="s">
        <v>37</v>
      </c>
      <c r="C23" s="124" t="s">
        <v>185</v>
      </c>
      <c r="D23" s="125"/>
      <c r="E23" s="69">
        <v>-5214</v>
      </c>
      <c r="G23" s="69">
        <v>-8764</v>
      </c>
      <c r="I23" s="69">
        <v>-3470</v>
      </c>
      <c r="J23" s="133"/>
      <c r="K23" s="69">
        <v>-4701</v>
      </c>
    </row>
    <row r="24" spans="1:11" ht="20.25" customHeight="1">
      <c r="A24" s="31" t="s">
        <v>56</v>
      </c>
      <c r="C24" s="51"/>
      <c r="D24" s="52"/>
      <c r="E24" s="59">
        <f>SUM(E22:E23)</f>
        <v>19358</v>
      </c>
      <c r="G24" s="107">
        <f>SUM(G22:G23)</f>
        <v>32615</v>
      </c>
      <c r="I24" s="59">
        <f>SUM(I22:I23)</f>
        <v>12183</v>
      </c>
      <c r="J24" s="133"/>
      <c r="K24" s="59">
        <f>SUM(K22:K23)</f>
        <v>17414</v>
      </c>
    </row>
    <row r="25" spans="1:11" ht="20.25" customHeight="1">
      <c r="A25" s="31"/>
      <c r="C25" s="51"/>
      <c r="D25" s="52"/>
      <c r="E25" s="77"/>
      <c r="G25" s="4"/>
      <c r="I25" s="77"/>
      <c r="J25" s="53"/>
      <c r="K25" s="77"/>
    </row>
    <row r="26" spans="1:11" ht="20.25" customHeight="1">
      <c r="A26" s="92" t="s">
        <v>75</v>
      </c>
      <c r="B26" s="93"/>
      <c r="C26" s="51"/>
      <c r="D26" s="52"/>
      <c r="E26" s="94">
        <v>0</v>
      </c>
      <c r="G26" s="120">
        <v>0</v>
      </c>
      <c r="I26" s="94">
        <v>0</v>
      </c>
      <c r="J26" s="53"/>
      <c r="K26" s="94">
        <v>0</v>
      </c>
    </row>
    <row r="27" spans="1:11" ht="20.25" customHeight="1">
      <c r="A27" s="92"/>
      <c r="B27" s="93"/>
      <c r="C27" s="51"/>
      <c r="D27" s="52"/>
      <c r="E27" s="77"/>
      <c r="G27" s="4"/>
      <c r="I27" s="77"/>
      <c r="J27" s="53"/>
      <c r="K27" s="77"/>
    </row>
    <row r="28" spans="1:11" ht="20.25" customHeight="1" thickBot="1">
      <c r="A28" s="92" t="s">
        <v>57</v>
      </c>
      <c r="B28" s="93"/>
      <c r="C28" s="51"/>
      <c r="D28" s="52"/>
      <c r="E28" s="63">
        <f>SUM(E24:E26)</f>
        <v>19358</v>
      </c>
      <c r="G28" s="121">
        <f>SUM(G24:G26)</f>
        <v>32615</v>
      </c>
      <c r="I28" s="63">
        <f>SUM(I24:I26)</f>
        <v>12183</v>
      </c>
      <c r="J28" s="53"/>
      <c r="K28" s="63">
        <f>SUM(K24:K26)</f>
        <v>17414</v>
      </c>
    </row>
    <row r="29" spans="1:11" ht="20.25" customHeight="1" thickTop="1">
      <c r="A29" s="31"/>
      <c r="C29" s="51"/>
      <c r="D29" s="52"/>
      <c r="E29" s="77"/>
      <c r="G29" s="4"/>
      <c r="I29" s="77"/>
      <c r="J29" s="53"/>
      <c r="K29" s="77"/>
    </row>
    <row r="30" spans="1:11" ht="20.25" customHeight="1">
      <c r="A30" s="92" t="s">
        <v>74</v>
      </c>
      <c r="C30" s="127">
        <v>25</v>
      </c>
      <c r="D30" s="128"/>
      <c r="E30" s="55"/>
      <c r="G30" s="122"/>
      <c r="I30" s="55"/>
      <c r="J30" s="55"/>
      <c r="K30" s="55"/>
    </row>
    <row r="31" spans="1:11" ht="20.25" customHeight="1">
      <c r="A31" s="57" t="s">
        <v>107</v>
      </c>
      <c r="B31" s="93"/>
      <c r="C31" s="129"/>
      <c r="D31" s="128"/>
      <c r="E31" s="135"/>
      <c r="F31" s="138"/>
      <c r="G31" s="129"/>
      <c r="H31" s="138"/>
      <c r="I31" s="135"/>
      <c r="J31" s="134"/>
      <c r="K31" s="129"/>
    </row>
    <row r="32" spans="1:11" ht="20.25" customHeight="1" thickBot="1">
      <c r="A32" s="57" t="s">
        <v>153</v>
      </c>
      <c r="B32" s="93"/>
      <c r="C32" s="129"/>
      <c r="D32" s="128"/>
      <c r="E32" s="95">
        <v>0.09</v>
      </c>
      <c r="F32" s="96"/>
      <c r="G32" s="110">
        <v>0.15</v>
      </c>
      <c r="H32" s="96"/>
      <c r="I32" s="95">
        <v>0.06</v>
      </c>
      <c r="J32" s="134"/>
      <c r="K32" s="110">
        <v>0.08</v>
      </c>
    </row>
    <row r="33" spans="1:4" s="55" customFormat="1" ht="20.25" customHeight="1" thickTop="1">
      <c r="A33" s="43" t="s">
        <v>155</v>
      </c>
      <c r="B33" s="136"/>
      <c r="C33" s="129"/>
      <c r="D33" s="128"/>
    </row>
    <row r="34" spans="1:11" ht="20.25" customHeight="1" thickBot="1">
      <c r="A34" s="43" t="s">
        <v>154</v>
      </c>
      <c r="B34" s="93"/>
      <c r="C34" s="129"/>
      <c r="D34" s="128"/>
      <c r="E34" s="137">
        <v>221449</v>
      </c>
      <c r="G34" s="137">
        <v>220719</v>
      </c>
      <c r="I34" s="137">
        <v>221449</v>
      </c>
      <c r="K34" s="137">
        <v>220719</v>
      </c>
    </row>
    <row r="35" spans="1:11" ht="20.25" customHeight="1" thickTop="1">
      <c r="A35" s="43" t="s">
        <v>108</v>
      </c>
      <c r="B35" s="93"/>
      <c r="C35" s="129"/>
      <c r="D35" s="128"/>
      <c r="E35" s="135"/>
      <c r="F35" s="55"/>
      <c r="G35" s="129"/>
      <c r="H35" s="55"/>
      <c r="I35" s="135"/>
      <c r="J35" s="134"/>
      <c r="K35" s="129"/>
    </row>
    <row r="36" spans="1:11" ht="20.25" customHeight="1" thickBot="1">
      <c r="A36" s="57" t="s">
        <v>153</v>
      </c>
      <c r="B36" s="93"/>
      <c r="C36" s="129"/>
      <c r="D36" s="128"/>
      <c r="E36" s="95">
        <v>0.09</v>
      </c>
      <c r="G36" s="110">
        <v>0.13</v>
      </c>
      <c r="I36" s="95">
        <v>0.06</v>
      </c>
      <c r="J36" s="134"/>
      <c r="K36" s="110">
        <v>0.07</v>
      </c>
    </row>
    <row r="37" spans="1:4" s="55" customFormat="1" ht="20.25" customHeight="1" thickTop="1">
      <c r="A37" s="43" t="s">
        <v>155</v>
      </c>
      <c r="B37" s="136"/>
      <c r="C37" s="129"/>
      <c r="D37" s="128"/>
    </row>
    <row r="38" spans="1:11" ht="20.25" customHeight="1" thickBot="1">
      <c r="A38" s="43" t="s">
        <v>154</v>
      </c>
      <c r="B38" s="93"/>
      <c r="C38" s="129"/>
      <c r="D38" s="128"/>
      <c r="E38" s="137">
        <v>221449</v>
      </c>
      <c r="G38" s="137">
        <v>249098</v>
      </c>
      <c r="I38" s="137">
        <v>221449</v>
      </c>
      <c r="J38" s="134"/>
      <c r="K38" s="137">
        <v>249098</v>
      </c>
    </row>
    <row r="39" spans="3:7" ht="20.25" customHeight="1" thickTop="1">
      <c r="C39" s="97"/>
      <c r="D39" s="52"/>
      <c r="E39" s="97"/>
      <c r="G39" s="97"/>
    </row>
    <row r="40" spans="1:9" ht="20.25" customHeight="1">
      <c r="A40" s="35" t="s">
        <v>4</v>
      </c>
      <c r="C40" s="98"/>
      <c r="D40" s="50"/>
      <c r="E40" s="98"/>
      <c r="G40" s="98"/>
      <c r="I40" s="77"/>
    </row>
    <row r="41" spans="1:11" ht="20.25" customHeight="1">
      <c r="A41" s="86"/>
      <c r="B41" s="55"/>
      <c r="C41" s="60"/>
      <c r="D41" s="85"/>
      <c r="E41" s="87"/>
      <c r="G41" s="87"/>
      <c r="K41" s="87" t="s">
        <v>55</v>
      </c>
    </row>
    <row r="42" spans="1:7" ht="20.25" customHeight="1">
      <c r="A42" s="31" t="s">
        <v>122</v>
      </c>
      <c r="B42" s="32"/>
      <c r="C42" s="33"/>
      <c r="D42" s="34"/>
      <c r="E42" s="33"/>
      <c r="G42" s="33"/>
    </row>
    <row r="43" spans="1:7" ht="20.25" customHeight="1">
      <c r="A43" s="92" t="s">
        <v>136</v>
      </c>
      <c r="B43" s="57"/>
      <c r="C43" s="99"/>
      <c r="D43" s="100"/>
      <c r="E43" s="99"/>
      <c r="G43" s="99"/>
    </row>
    <row r="44" spans="1:7" ht="20.25" customHeight="1">
      <c r="A44" s="88" t="s">
        <v>158</v>
      </c>
      <c r="C44" s="34"/>
      <c r="D44" s="34"/>
      <c r="E44" s="34"/>
      <c r="G44" s="34"/>
    </row>
    <row r="45" spans="4:11" ht="20.25" customHeight="1">
      <c r="D45" s="48"/>
      <c r="E45" s="39"/>
      <c r="G45" s="39"/>
      <c r="K45" s="89" t="s">
        <v>54</v>
      </c>
    </row>
    <row r="46" spans="4:11" ht="20.25" customHeight="1">
      <c r="D46" s="48"/>
      <c r="E46" s="159" t="s">
        <v>113</v>
      </c>
      <c r="F46" s="159"/>
      <c r="G46" s="159"/>
      <c r="I46" s="158" t="s">
        <v>114</v>
      </c>
      <c r="J46" s="158"/>
      <c r="K46" s="158"/>
    </row>
    <row r="47" spans="3:11" ht="20.25" customHeight="1">
      <c r="C47" s="154" t="s">
        <v>5</v>
      </c>
      <c r="D47" s="48"/>
      <c r="E47" s="42">
        <v>2020</v>
      </c>
      <c r="F47" s="45"/>
      <c r="G47" s="42">
        <v>2019</v>
      </c>
      <c r="I47" s="42">
        <v>2020</v>
      </c>
      <c r="J47" s="45"/>
      <c r="K47" s="42">
        <v>2019</v>
      </c>
    </row>
    <row r="48" spans="1:7" ht="20.25" customHeight="1">
      <c r="A48" s="31" t="s">
        <v>104</v>
      </c>
      <c r="C48" s="40"/>
      <c r="D48" s="48"/>
      <c r="E48" s="47"/>
      <c r="G48" s="47"/>
    </row>
    <row r="49" spans="1:11" ht="20.25" customHeight="1">
      <c r="A49" s="57" t="s">
        <v>39</v>
      </c>
      <c r="B49" s="101"/>
      <c r="C49" s="57"/>
      <c r="D49" s="57"/>
      <c r="E49" s="69">
        <f>E22</f>
        <v>24572</v>
      </c>
      <c r="G49" s="69">
        <f>G22</f>
        <v>41379</v>
      </c>
      <c r="I49" s="69">
        <f>I22</f>
        <v>15653</v>
      </c>
      <c r="J49" s="69"/>
      <c r="K49" s="69">
        <f>K22</f>
        <v>22115</v>
      </c>
    </row>
    <row r="50" spans="1:11" ht="20.25" customHeight="1">
      <c r="A50" s="57" t="s">
        <v>115</v>
      </c>
      <c r="B50" s="101"/>
      <c r="C50" s="57"/>
      <c r="D50" s="57"/>
      <c r="E50" s="71"/>
      <c r="G50" s="71"/>
      <c r="I50" s="71"/>
      <c r="J50" s="69"/>
      <c r="K50" s="71"/>
    </row>
    <row r="51" spans="1:10" ht="20.25" customHeight="1">
      <c r="A51" s="57" t="s">
        <v>116</v>
      </c>
      <c r="B51" s="101"/>
      <c r="C51" s="57"/>
      <c r="D51" s="57"/>
      <c r="J51" s="69"/>
    </row>
    <row r="52" spans="1:11" ht="20.25" customHeight="1">
      <c r="A52" s="57" t="s">
        <v>81</v>
      </c>
      <c r="B52" s="57"/>
      <c r="C52" s="1"/>
      <c r="D52" s="1"/>
      <c r="E52" s="71">
        <v>2692</v>
      </c>
      <c r="F52" s="1"/>
      <c r="G52" s="71">
        <v>2247</v>
      </c>
      <c r="H52" s="1"/>
      <c r="I52" s="111">
        <v>2521</v>
      </c>
      <c r="J52" s="109"/>
      <c r="K52" s="111">
        <v>2232</v>
      </c>
    </row>
    <row r="53" spans="1:11" ht="20.25" customHeight="1">
      <c r="A53" s="101" t="s">
        <v>186</v>
      </c>
      <c r="B53" s="101"/>
      <c r="C53" s="157">
        <v>9</v>
      </c>
      <c r="D53" s="1"/>
      <c r="E53" s="71">
        <v>17625</v>
      </c>
      <c r="F53" s="1"/>
      <c r="G53" s="71">
        <v>20918</v>
      </c>
      <c r="H53" s="1"/>
      <c r="I53" s="111">
        <v>17625</v>
      </c>
      <c r="J53" s="109"/>
      <c r="K53" s="111">
        <v>20918</v>
      </c>
    </row>
    <row r="54" spans="1:11" ht="20.25" customHeight="1">
      <c r="A54" s="101" t="s">
        <v>199</v>
      </c>
      <c r="B54" s="101"/>
      <c r="C54" s="157">
        <v>10</v>
      </c>
      <c r="D54" s="1"/>
      <c r="E54" s="71">
        <v>0</v>
      </c>
      <c r="F54" s="1"/>
      <c r="G54" s="71">
        <v>-3</v>
      </c>
      <c r="H54" s="1"/>
      <c r="I54" s="71">
        <v>0</v>
      </c>
      <c r="J54" s="109"/>
      <c r="K54" s="111">
        <v>-3</v>
      </c>
    </row>
    <row r="55" spans="1:2" ht="20.25" customHeight="1">
      <c r="A55" s="57" t="s">
        <v>187</v>
      </c>
      <c r="B55" s="101"/>
    </row>
    <row r="56" spans="1:11" ht="20.25" customHeight="1">
      <c r="A56" s="57" t="s">
        <v>188</v>
      </c>
      <c r="B56" s="101"/>
      <c r="C56" s="157">
        <v>10</v>
      </c>
      <c r="D56" s="1"/>
      <c r="E56" s="71">
        <v>-1043</v>
      </c>
      <c r="F56" s="1"/>
      <c r="G56" s="71">
        <v>-94</v>
      </c>
      <c r="H56" s="1"/>
      <c r="I56" s="111">
        <v>-1043</v>
      </c>
      <c r="J56" s="109"/>
      <c r="K56" s="111">
        <v>-94</v>
      </c>
    </row>
    <row r="57" spans="1:11" ht="20.25" customHeight="1">
      <c r="A57" s="57" t="s">
        <v>177</v>
      </c>
      <c r="B57" s="101"/>
      <c r="C57" s="156"/>
      <c r="D57" s="1"/>
      <c r="E57" s="71">
        <v>139</v>
      </c>
      <c r="F57" s="1"/>
      <c r="G57" s="71">
        <v>676</v>
      </c>
      <c r="H57" s="1"/>
      <c r="I57" s="111">
        <v>139</v>
      </c>
      <c r="J57" s="109"/>
      <c r="K57" s="111">
        <v>676</v>
      </c>
    </row>
    <row r="58" spans="1:2" ht="20.25" customHeight="1">
      <c r="A58" s="101" t="s">
        <v>82</v>
      </c>
      <c r="B58" s="57"/>
    </row>
    <row r="59" spans="1:11" ht="20.25" customHeight="1">
      <c r="A59" s="101" t="s">
        <v>103</v>
      </c>
      <c r="B59" s="101"/>
      <c r="C59" s="1"/>
      <c r="D59" s="1"/>
      <c r="E59" s="71">
        <v>-4796</v>
      </c>
      <c r="F59" s="1"/>
      <c r="G59" s="71">
        <v>-7701</v>
      </c>
      <c r="H59" s="1"/>
      <c r="I59" s="111">
        <v>-4796</v>
      </c>
      <c r="J59" s="109"/>
      <c r="K59" s="111">
        <v>-7701</v>
      </c>
    </row>
    <row r="60" spans="1:11" ht="20.25" customHeight="1">
      <c r="A60" s="57" t="s">
        <v>72</v>
      </c>
      <c r="B60" s="101"/>
      <c r="C60" s="1"/>
      <c r="D60" s="1"/>
      <c r="E60" s="69">
        <v>307</v>
      </c>
      <c r="F60" s="1"/>
      <c r="G60" s="69">
        <v>232</v>
      </c>
      <c r="H60" s="1"/>
      <c r="I60" s="109">
        <v>283</v>
      </c>
      <c r="J60" s="109"/>
      <c r="K60" s="109">
        <v>217</v>
      </c>
    </row>
    <row r="61" spans="1:11" ht="20.25" customHeight="1">
      <c r="A61" s="101" t="s">
        <v>85</v>
      </c>
      <c r="B61" s="101"/>
      <c r="C61" s="1"/>
      <c r="D61" s="1"/>
      <c r="E61" s="91">
        <v>26241</v>
      </c>
      <c r="F61" s="122"/>
      <c r="G61" s="91">
        <v>18673</v>
      </c>
      <c r="H61" s="122"/>
      <c r="I61" s="108">
        <v>26477</v>
      </c>
      <c r="J61" s="109"/>
      <c r="K61" s="108">
        <v>18673</v>
      </c>
    </row>
    <row r="62" spans="1:7" ht="20.25" customHeight="1">
      <c r="A62" s="57" t="s">
        <v>77</v>
      </c>
      <c r="B62" s="101"/>
      <c r="C62" s="57"/>
      <c r="D62" s="57"/>
      <c r="G62" s="1"/>
    </row>
    <row r="63" spans="1:11" ht="20.25" customHeight="1">
      <c r="A63" s="57" t="s">
        <v>40</v>
      </c>
      <c r="B63" s="101"/>
      <c r="C63" s="57"/>
      <c r="D63" s="57"/>
      <c r="E63" s="69">
        <f>SUM(E49:E61)</f>
        <v>65737</v>
      </c>
      <c r="G63" s="69">
        <f>SUM(G49:G61)</f>
        <v>76327</v>
      </c>
      <c r="I63" s="69">
        <f>SUM(I49:I61)</f>
        <v>56859</v>
      </c>
      <c r="J63" s="69"/>
      <c r="K63" s="69">
        <f>SUM(K49:K61)</f>
        <v>57033</v>
      </c>
    </row>
    <row r="64" spans="1:11" ht="20.25" customHeight="1">
      <c r="A64" s="57" t="s">
        <v>41</v>
      </c>
      <c r="B64" s="101"/>
      <c r="C64" s="57"/>
      <c r="D64" s="57"/>
      <c r="E64" s="102"/>
      <c r="G64" s="119"/>
      <c r="I64" s="102"/>
      <c r="J64" s="102"/>
      <c r="K64" s="102"/>
    </row>
    <row r="65" spans="1:11" ht="20.25" customHeight="1">
      <c r="A65" s="57" t="s">
        <v>42</v>
      </c>
      <c r="B65" s="101"/>
      <c r="C65" s="57"/>
      <c r="D65" s="57"/>
      <c r="E65" s="71">
        <v>32436</v>
      </c>
      <c r="F65" s="1"/>
      <c r="G65" s="71">
        <v>2047</v>
      </c>
      <c r="H65" s="1"/>
      <c r="I65" s="111">
        <v>32362</v>
      </c>
      <c r="J65" s="109"/>
      <c r="K65" s="111">
        <v>2121</v>
      </c>
    </row>
    <row r="66" spans="1:11" ht="20.25" customHeight="1">
      <c r="A66" s="57" t="s">
        <v>50</v>
      </c>
      <c r="B66" s="57"/>
      <c r="C66" s="57"/>
      <c r="D66" s="57"/>
      <c r="E66" s="71">
        <v>-14026</v>
      </c>
      <c r="F66" s="1"/>
      <c r="G66" s="71">
        <v>-124189</v>
      </c>
      <c r="H66" s="1"/>
      <c r="I66" s="111">
        <v>-14026</v>
      </c>
      <c r="J66" s="109"/>
      <c r="K66" s="111">
        <v>-124189</v>
      </c>
    </row>
    <row r="67" spans="1:11" ht="20.25" customHeight="1">
      <c r="A67" s="57" t="s">
        <v>43</v>
      </c>
      <c r="B67" s="101"/>
      <c r="C67" s="57"/>
      <c r="D67" s="57"/>
      <c r="E67" s="71">
        <v>4701</v>
      </c>
      <c r="F67" s="1"/>
      <c r="G67" s="71">
        <v>73893</v>
      </c>
      <c r="H67" s="1"/>
      <c r="I67" s="111">
        <v>4701</v>
      </c>
      <c r="J67" s="109"/>
      <c r="K67" s="111">
        <v>73893</v>
      </c>
    </row>
    <row r="68" spans="1:11" ht="20.25" customHeight="1">
      <c r="A68" s="57" t="s">
        <v>84</v>
      </c>
      <c r="B68" s="101"/>
      <c r="C68" s="57"/>
      <c r="D68" s="57"/>
      <c r="E68" s="103">
        <v>23491</v>
      </c>
      <c r="F68" s="1"/>
      <c r="G68" s="103">
        <v>3498</v>
      </c>
      <c r="H68" s="1"/>
      <c r="I68" s="112">
        <v>23491</v>
      </c>
      <c r="J68" s="109"/>
      <c r="K68" s="112">
        <v>3498</v>
      </c>
    </row>
    <row r="69" spans="1:11" ht="20.25" customHeight="1">
      <c r="A69" s="57" t="s">
        <v>83</v>
      </c>
      <c r="B69" s="101"/>
      <c r="C69" s="57"/>
      <c r="D69" s="57"/>
      <c r="E69" s="71">
        <v>5276</v>
      </c>
      <c r="F69" s="1"/>
      <c r="G69" s="71">
        <v>20243</v>
      </c>
      <c r="H69" s="1"/>
      <c r="I69" s="111">
        <v>5276</v>
      </c>
      <c r="J69" s="109"/>
      <c r="K69" s="111">
        <v>20243</v>
      </c>
    </row>
    <row r="70" spans="1:11" ht="20.25" customHeight="1">
      <c r="A70" s="57" t="s">
        <v>44</v>
      </c>
      <c r="B70" s="101"/>
      <c r="C70" s="57"/>
      <c r="D70" s="57"/>
      <c r="E70" s="71">
        <v>1737</v>
      </c>
      <c r="F70" s="1"/>
      <c r="G70" s="71">
        <v>-1433</v>
      </c>
      <c r="H70" s="1"/>
      <c r="I70" s="111">
        <v>1702</v>
      </c>
      <c r="J70" s="109"/>
      <c r="K70" s="111">
        <v>-1487</v>
      </c>
    </row>
    <row r="71" spans="1:11" ht="20.25" customHeight="1">
      <c r="A71" s="57" t="s">
        <v>127</v>
      </c>
      <c r="B71" s="101"/>
      <c r="C71" s="57"/>
      <c r="D71" s="57"/>
      <c r="E71" s="68"/>
      <c r="F71" s="1"/>
      <c r="G71" s="68"/>
      <c r="H71" s="1"/>
      <c r="I71" s="113"/>
      <c r="J71" s="115"/>
      <c r="K71" s="113"/>
    </row>
    <row r="72" spans="1:11" ht="20.25" customHeight="1">
      <c r="A72" s="57" t="s">
        <v>45</v>
      </c>
      <c r="B72" s="101"/>
      <c r="C72" s="57"/>
      <c r="D72" s="57"/>
      <c r="E72" s="71">
        <v>-3469</v>
      </c>
      <c r="F72" s="1"/>
      <c r="G72" s="71">
        <v>-492</v>
      </c>
      <c r="H72" s="1"/>
      <c r="I72" s="111">
        <v>-2926</v>
      </c>
      <c r="J72" s="109"/>
      <c r="K72" s="111">
        <v>-846</v>
      </c>
    </row>
    <row r="73" spans="1:11" ht="20.25" customHeight="1">
      <c r="A73" s="43" t="s">
        <v>200</v>
      </c>
      <c r="B73" s="132"/>
      <c r="C73" s="43"/>
      <c r="D73" s="43"/>
      <c r="E73" s="69">
        <v>8347</v>
      </c>
      <c r="F73" s="122"/>
      <c r="G73" s="69">
        <v>0</v>
      </c>
      <c r="H73" s="122"/>
      <c r="I73" s="109">
        <v>8338</v>
      </c>
      <c r="J73" s="109"/>
      <c r="K73" s="109">
        <v>0</v>
      </c>
    </row>
    <row r="74" spans="1:11" ht="20.25" customHeight="1">
      <c r="A74" s="43" t="s">
        <v>46</v>
      </c>
      <c r="B74" s="132"/>
      <c r="C74" s="43"/>
      <c r="D74" s="43"/>
      <c r="E74" s="91">
        <v>3151</v>
      </c>
      <c r="F74" s="122"/>
      <c r="G74" s="91">
        <v>57599</v>
      </c>
      <c r="H74" s="122"/>
      <c r="I74" s="108">
        <v>3045</v>
      </c>
      <c r="J74" s="109"/>
      <c r="K74" s="108">
        <v>57994</v>
      </c>
    </row>
    <row r="75" spans="1:11" ht="20.25" customHeight="1">
      <c r="A75" s="57" t="s">
        <v>104</v>
      </c>
      <c r="B75" s="101"/>
      <c r="C75" s="57"/>
      <c r="D75" s="57"/>
      <c r="E75" s="69">
        <f>SUM(E65:E74)+E63</f>
        <v>127381</v>
      </c>
      <c r="G75" s="69">
        <f>SUM(G65:G74)+G63</f>
        <v>107493</v>
      </c>
      <c r="I75" s="69">
        <f>SUM(I65:I74)+I63</f>
        <v>118822</v>
      </c>
      <c r="J75" s="69"/>
      <c r="K75" s="69">
        <f>SUM(K65:K74)+K63</f>
        <v>88260</v>
      </c>
    </row>
    <row r="76" spans="1:11" ht="20.25" customHeight="1">
      <c r="A76" s="57" t="s">
        <v>62</v>
      </c>
      <c r="B76" s="101"/>
      <c r="C76" s="57"/>
      <c r="D76" s="57"/>
      <c r="E76" s="69">
        <v>-28081</v>
      </c>
      <c r="F76" s="1"/>
      <c r="G76" s="69">
        <v>-18971</v>
      </c>
      <c r="H76" s="1"/>
      <c r="I76" s="109">
        <v>-28352</v>
      </c>
      <c r="J76" s="109"/>
      <c r="K76" s="109">
        <v>-18971</v>
      </c>
    </row>
    <row r="77" spans="1:11" ht="20.25" customHeight="1">
      <c r="A77" s="57" t="s">
        <v>67</v>
      </c>
      <c r="B77" s="104"/>
      <c r="C77" s="57"/>
      <c r="D77" s="57"/>
      <c r="E77" s="69">
        <v>-1293</v>
      </c>
      <c r="F77" s="1"/>
      <c r="G77" s="69">
        <v>-1362</v>
      </c>
      <c r="H77" s="1"/>
      <c r="I77" s="109">
        <v>-1014</v>
      </c>
      <c r="J77" s="109"/>
      <c r="K77" s="109">
        <v>-914</v>
      </c>
    </row>
    <row r="78" spans="1:11" ht="20.25" customHeight="1">
      <c r="A78" s="92" t="s">
        <v>152</v>
      </c>
      <c r="B78" s="104"/>
      <c r="C78" s="70"/>
      <c r="D78" s="70"/>
      <c r="E78" s="73">
        <f>SUM(E75:E77)</f>
        <v>98007</v>
      </c>
      <c r="G78" s="73">
        <f>SUM(G75:G77)</f>
        <v>87160</v>
      </c>
      <c r="I78" s="73">
        <f>SUM(I75:I77)</f>
        <v>89456</v>
      </c>
      <c r="J78" s="69"/>
      <c r="K78" s="73">
        <f>SUM(K75:K77)</f>
        <v>68375</v>
      </c>
    </row>
    <row r="79" spans="1:4" ht="20.25" customHeight="1">
      <c r="A79" s="92"/>
      <c r="B79" s="104"/>
      <c r="C79" s="70"/>
      <c r="D79" s="70"/>
    </row>
    <row r="80" spans="1:7" ht="20.25" customHeight="1">
      <c r="A80" s="35" t="s">
        <v>4</v>
      </c>
      <c r="B80" s="57"/>
      <c r="C80" s="76"/>
      <c r="D80" s="97"/>
      <c r="E80" s="76"/>
      <c r="G80" s="76"/>
    </row>
    <row r="81" spans="1:11" ht="20.25" customHeight="1">
      <c r="A81" s="86"/>
      <c r="B81" s="55"/>
      <c r="C81" s="60"/>
      <c r="D81" s="85"/>
      <c r="E81" s="87"/>
      <c r="G81" s="87"/>
      <c r="K81" s="87" t="s">
        <v>55</v>
      </c>
    </row>
    <row r="82" spans="1:7" ht="20.25" customHeight="1">
      <c r="A82" s="31" t="s">
        <v>122</v>
      </c>
      <c r="B82" s="32"/>
      <c r="C82" s="33"/>
      <c r="D82" s="34"/>
      <c r="E82" s="33"/>
      <c r="G82" s="33"/>
    </row>
    <row r="83" spans="1:7" ht="20.25" customHeight="1">
      <c r="A83" s="92" t="s">
        <v>137</v>
      </c>
      <c r="B83" s="57"/>
      <c r="C83" s="99"/>
      <c r="D83" s="100"/>
      <c r="E83" s="99"/>
      <c r="G83" s="99"/>
    </row>
    <row r="84" spans="1:7" ht="20.25" customHeight="1">
      <c r="A84" s="88" t="s">
        <v>158</v>
      </c>
      <c r="C84" s="34"/>
      <c r="D84" s="34"/>
      <c r="E84" s="34"/>
      <c r="G84" s="34"/>
    </row>
    <row r="85" spans="4:11" ht="20.25" customHeight="1">
      <c r="D85" s="48"/>
      <c r="E85" s="39"/>
      <c r="G85" s="39"/>
      <c r="K85" s="89" t="s">
        <v>54</v>
      </c>
    </row>
    <row r="86" spans="4:11" ht="20.25" customHeight="1">
      <c r="D86" s="48"/>
      <c r="E86" s="159" t="s">
        <v>134</v>
      </c>
      <c r="F86" s="159"/>
      <c r="G86" s="159"/>
      <c r="I86" s="158" t="s">
        <v>114</v>
      </c>
      <c r="J86" s="158"/>
      <c r="K86" s="158"/>
    </row>
    <row r="87" spans="3:11" ht="20.25" customHeight="1">
      <c r="C87" s="154" t="s">
        <v>5</v>
      </c>
      <c r="D87" s="48"/>
      <c r="E87" s="42">
        <v>2020</v>
      </c>
      <c r="F87" s="45"/>
      <c r="G87" s="42">
        <v>2019</v>
      </c>
      <c r="I87" s="42">
        <v>2020</v>
      </c>
      <c r="J87" s="45"/>
      <c r="K87" s="42">
        <v>2019</v>
      </c>
    </row>
    <row r="88" spans="1:11" ht="20.25" customHeight="1">
      <c r="A88" s="92" t="s">
        <v>48</v>
      </c>
      <c r="B88" s="104"/>
      <c r="C88" s="57"/>
      <c r="D88" s="57"/>
      <c r="E88" s="72"/>
      <c r="G88" s="72"/>
      <c r="I88" s="72"/>
      <c r="J88" s="70"/>
      <c r="K88" s="72"/>
    </row>
    <row r="89" spans="1:11" ht="20.25" customHeight="1">
      <c r="A89" s="57" t="s">
        <v>93</v>
      </c>
      <c r="B89" s="101"/>
      <c r="C89" s="157">
        <v>10</v>
      </c>
      <c r="D89" s="1"/>
      <c r="E89" s="102">
        <v>-540000</v>
      </c>
      <c r="F89" s="1"/>
      <c r="G89" s="102">
        <v>-215000</v>
      </c>
      <c r="H89" s="1"/>
      <c r="I89" s="119">
        <v>-540000</v>
      </c>
      <c r="J89" s="119"/>
      <c r="K89" s="119">
        <v>-215000</v>
      </c>
    </row>
    <row r="90" spans="1:11" ht="20.25" customHeight="1">
      <c r="A90" s="57" t="s">
        <v>130</v>
      </c>
      <c r="B90" s="101"/>
      <c r="C90" s="157">
        <v>10</v>
      </c>
      <c r="D90" s="1"/>
      <c r="E90" s="102">
        <v>1271241</v>
      </c>
      <c r="F90" s="1"/>
      <c r="G90" s="102">
        <v>100000</v>
      </c>
      <c r="H90" s="1"/>
      <c r="I90" s="119">
        <v>1271241</v>
      </c>
      <c r="J90" s="119"/>
      <c r="K90" s="119">
        <v>100000</v>
      </c>
    </row>
    <row r="91" spans="1:11" ht="20.25" customHeight="1">
      <c r="A91" s="57" t="s">
        <v>128</v>
      </c>
      <c r="B91" s="101"/>
      <c r="C91" s="127"/>
      <c r="D91" s="1"/>
      <c r="E91" s="71">
        <v>-6043</v>
      </c>
      <c r="F91" s="1"/>
      <c r="G91" s="71">
        <v>-16167</v>
      </c>
      <c r="H91" s="1"/>
      <c r="I91" s="111">
        <v>-6043</v>
      </c>
      <c r="J91" s="109"/>
      <c r="K91" s="111">
        <v>-16167</v>
      </c>
    </row>
    <row r="92" spans="1:11" ht="20.25" customHeight="1">
      <c r="A92" s="101" t="s">
        <v>71</v>
      </c>
      <c r="B92" s="101"/>
      <c r="C92" s="127"/>
      <c r="D92" s="1"/>
      <c r="E92" s="71">
        <v>-2</v>
      </c>
      <c r="F92" s="1"/>
      <c r="G92" s="71">
        <v>-10879</v>
      </c>
      <c r="H92" s="1"/>
      <c r="I92" s="111">
        <v>-2</v>
      </c>
      <c r="J92" s="109"/>
      <c r="K92" s="111">
        <v>-10744</v>
      </c>
    </row>
    <row r="93" spans="1:11" ht="20.25" customHeight="1">
      <c r="A93" s="101" t="s">
        <v>73</v>
      </c>
      <c r="B93" s="101"/>
      <c r="C93" s="127"/>
      <c r="D93" s="1"/>
      <c r="E93" s="71">
        <v>0</v>
      </c>
      <c r="F93" s="1"/>
      <c r="G93" s="71">
        <v>1009</v>
      </c>
      <c r="H93" s="1"/>
      <c r="I93" s="71">
        <v>0</v>
      </c>
      <c r="J93" s="109"/>
      <c r="K93" s="111">
        <v>1009</v>
      </c>
    </row>
    <row r="94" spans="1:11" ht="20.25" customHeight="1">
      <c r="A94" s="35" t="s">
        <v>102</v>
      </c>
      <c r="B94" s="104"/>
      <c r="C94" s="127"/>
      <c r="D94" s="1"/>
      <c r="E94" s="71">
        <v>0</v>
      </c>
      <c r="F94" s="1"/>
      <c r="G94" s="71">
        <v>-95</v>
      </c>
      <c r="H94" s="1"/>
      <c r="I94" s="71">
        <v>0</v>
      </c>
      <c r="J94" s="109"/>
      <c r="K94" s="111">
        <v>-95</v>
      </c>
    </row>
    <row r="95" spans="1:11" ht="20.25" customHeight="1">
      <c r="A95" s="35" t="s">
        <v>142</v>
      </c>
      <c r="B95" s="104"/>
      <c r="C95" s="127">
        <v>12</v>
      </c>
      <c r="D95" s="1"/>
      <c r="E95" s="71">
        <v>0</v>
      </c>
      <c r="F95" s="1"/>
      <c r="G95" s="111">
        <v>0</v>
      </c>
      <c r="H95" s="1"/>
      <c r="I95" s="111">
        <v>-5000</v>
      </c>
      <c r="J95" s="109"/>
      <c r="K95" s="111">
        <v>0</v>
      </c>
    </row>
    <row r="96" spans="1:11" ht="20.25" customHeight="1">
      <c r="A96" s="92" t="s">
        <v>201</v>
      </c>
      <c r="B96" s="104"/>
      <c r="C96" s="127"/>
      <c r="D96" s="57"/>
      <c r="E96" s="73">
        <f>SUM(E89:E95)</f>
        <v>725196</v>
      </c>
      <c r="G96" s="73">
        <f>SUM(G89:G95)</f>
        <v>-141132</v>
      </c>
      <c r="I96" s="73">
        <f>SUM(I89:I95)</f>
        <v>720196</v>
      </c>
      <c r="J96" s="69"/>
      <c r="K96" s="73">
        <f>SUM(K89:K95)</f>
        <v>-140997</v>
      </c>
    </row>
    <row r="97" spans="1:11" ht="20.25" customHeight="1">
      <c r="A97" s="92" t="s">
        <v>47</v>
      </c>
      <c r="B97" s="101"/>
      <c r="C97" s="127"/>
      <c r="D97" s="57"/>
      <c r="E97" s="61"/>
      <c r="G97" s="106"/>
      <c r="I97" s="61"/>
      <c r="J97" s="77"/>
      <c r="K97" s="61"/>
    </row>
    <row r="98" spans="1:11" ht="20.25" customHeight="1">
      <c r="A98" s="114" t="s">
        <v>189</v>
      </c>
      <c r="B98" s="101"/>
      <c r="C98" s="156"/>
      <c r="D98" s="1"/>
      <c r="E98" s="61">
        <v>0</v>
      </c>
      <c r="F98" s="1"/>
      <c r="G98" s="71">
        <v>-102085</v>
      </c>
      <c r="H98" s="1"/>
      <c r="I98" s="109">
        <v>0</v>
      </c>
      <c r="J98" s="109"/>
      <c r="K98" s="109">
        <v>-102006</v>
      </c>
    </row>
    <row r="99" spans="1:11" ht="20.25" customHeight="1">
      <c r="A99" s="114" t="s">
        <v>202</v>
      </c>
      <c r="B99" s="101"/>
      <c r="C99" s="156"/>
      <c r="D99" s="1"/>
      <c r="E99" s="61">
        <v>-249763</v>
      </c>
      <c r="F99" s="1"/>
      <c r="G99" s="109">
        <v>0</v>
      </c>
      <c r="H99" s="1"/>
      <c r="I99" s="109">
        <v>-249763</v>
      </c>
      <c r="J99" s="109"/>
      <c r="K99" s="109">
        <v>0</v>
      </c>
    </row>
    <row r="100" spans="1:11" ht="20.25" customHeight="1">
      <c r="A100" s="114" t="s">
        <v>203</v>
      </c>
      <c r="B100" s="101"/>
      <c r="C100" s="157">
        <v>3</v>
      </c>
      <c r="D100" s="1"/>
      <c r="E100" s="61">
        <v>0</v>
      </c>
      <c r="F100" s="1"/>
      <c r="G100" s="109">
        <v>0</v>
      </c>
      <c r="H100" s="1"/>
      <c r="I100" s="109">
        <v>12000</v>
      </c>
      <c r="J100" s="109"/>
      <c r="K100" s="109">
        <v>0</v>
      </c>
    </row>
    <row r="101" spans="1:11" ht="20.25" customHeight="1">
      <c r="A101" s="114" t="s">
        <v>70</v>
      </c>
      <c r="B101" s="57"/>
      <c r="C101" s="157"/>
      <c r="D101" s="1"/>
      <c r="E101" s="71">
        <v>0</v>
      </c>
      <c r="F101" s="1"/>
      <c r="G101" s="71">
        <v>-4472</v>
      </c>
      <c r="H101" s="1"/>
      <c r="I101" s="111">
        <v>0</v>
      </c>
      <c r="J101" s="109"/>
      <c r="K101" s="111">
        <v>-4472</v>
      </c>
    </row>
    <row r="102" spans="1:11" ht="20.25" customHeight="1">
      <c r="A102" s="1" t="s">
        <v>97</v>
      </c>
      <c r="B102" s="57"/>
      <c r="C102" s="157">
        <v>17</v>
      </c>
      <c r="D102" s="1"/>
      <c r="E102" s="71">
        <v>0</v>
      </c>
      <c r="F102" s="1"/>
      <c r="G102" s="71">
        <v>200000</v>
      </c>
      <c r="H102" s="1"/>
      <c r="I102" s="111">
        <v>0</v>
      </c>
      <c r="J102" s="109"/>
      <c r="K102" s="111">
        <v>200000</v>
      </c>
    </row>
    <row r="103" spans="1:11" ht="20.25" customHeight="1">
      <c r="A103" s="1" t="s">
        <v>143</v>
      </c>
      <c r="B103" s="57"/>
      <c r="C103" s="157">
        <v>17</v>
      </c>
      <c r="D103" s="1"/>
      <c r="E103" s="71">
        <v>-615000</v>
      </c>
      <c r="F103" s="1"/>
      <c r="G103" s="71">
        <v>0</v>
      </c>
      <c r="H103" s="1"/>
      <c r="I103" s="111">
        <v>-615000</v>
      </c>
      <c r="J103" s="109"/>
      <c r="K103" s="111">
        <v>0</v>
      </c>
    </row>
    <row r="104" spans="1:11" ht="20.25" customHeight="1">
      <c r="A104" s="114" t="s">
        <v>190</v>
      </c>
      <c r="B104" s="101"/>
      <c r="C104" s="1"/>
      <c r="D104" s="1"/>
      <c r="E104" s="71">
        <v>-1456</v>
      </c>
      <c r="F104" s="1"/>
      <c r="G104" s="71">
        <v>-2775</v>
      </c>
      <c r="H104" s="1"/>
      <c r="I104" s="111">
        <v>-1315</v>
      </c>
      <c r="J104" s="109"/>
      <c r="K104" s="111">
        <v>-2775</v>
      </c>
    </row>
    <row r="105" spans="1:4" ht="20.25" customHeight="1">
      <c r="A105" s="114" t="s">
        <v>192</v>
      </c>
      <c r="B105" s="57"/>
      <c r="C105" s="1"/>
      <c r="D105" s="1"/>
    </row>
    <row r="106" spans="1:11" ht="20.25" customHeight="1">
      <c r="A106" s="114" t="s">
        <v>181</v>
      </c>
      <c r="B106" s="57"/>
      <c r="C106" s="1"/>
      <c r="D106" s="1"/>
      <c r="E106" s="71">
        <v>0</v>
      </c>
      <c r="F106" s="1"/>
      <c r="G106" s="71">
        <v>9107</v>
      </c>
      <c r="H106" s="1"/>
      <c r="I106" s="111">
        <v>0</v>
      </c>
      <c r="J106" s="109"/>
      <c r="K106" s="111">
        <v>9107</v>
      </c>
    </row>
    <row r="107" spans="1:4" ht="20.25" customHeight="1">
      <c r="A107" s="114" t="s">
        <v>191</v>
      </c>
      <c r="B107" s="101"/>
      <c r="C107" s="1"/>
      <c r="D107" s="1"/>
    </row>
    <row r="108" spans="1:11" ht="20.25" customHeight="1">
      <c r="A108" s="114" t="s">
        <v>181</v>
      </c>
      <c r="B108" s="101"/>
      <c r="C108" s="1"/>
      <c r="D108" s="1"/>
      <c r="E108" s="71">
        <v>-30725</v>
      </c>
      <c r="F108" s="1"/>
      <c r="G108" s="71">
        <v>-20847</v>
      </c>
      <c r="H108" s="1"/>
      <c r="I108" s="111">
        <v>-30725</v>
      </c>
      <c r="J108" s="109"/>
      <c r="K108" s="111">
        <v>-20847</v>
      </c>
    </row>
    <row r="109" spans="1:11" ht="20.25" customHeight="1">
      <c r="A109" s="92" t="s">
        <v>148</v>
      </c>
      <c r="E109" s="73">
        <f>SUM(E98:E108)</f>
        <v>-896944</v>
      </c>
      <c r="G109" s="73">
        <f>SUM(G98:G108)</f>
        <v>78928</v>
      </c>
      <c r="I109" s="73">
        <f>SUM(I98:I108)</f>
        <v>-884803</v>
      </c>
      <c r="J109" s="69"/>
      <c r="K109" s="73">
        <f>SUM(K98:K108)</f>
        <v>79007</v>
      </c>
    </row>
    <row r="110" spans="1:11" ht="20.25" customHeight="1">
      <c r="A110" s="92" t="s">
        <v>195</v>
      </c>
      <c r="E110" s="71">
        <f>SUM(E78,E96,E109)</f>
        <v>-73741</v>
      </c>
      <c r="G110" s="111">
        <f>SUM(G78,G96,G109)</f>
        <v>24956</v>
      </c>
      <c r="I110" s="71">
        <f>SUM(I78,I96,I109)</f>
        <v>-75151</v>
      </c>
      <c r="J110" s="69"/>
      <c r="K110" s="71">
        <f>SUM(K78,K96,K109)</f>
        <v>6385</v>
      </c>
    </row>
    <row r="111" spans="1:11" ht="20.25" customHeight="1">
      <c r="A111" s="57" t="s">
        <v>58</v>
      </c>
      <c r="E111" s="91">
        <v>236231</v>
      </c>
      <c r="F111" s="1"/>
      <c r="G111" s="91">
        <v>106168</v>
      </c>
      <c r="H111" s="1"/>
      <c r="I111" s="108">
        <v>233949</v>
      </c>
      <c r="J111" s="109"/>
      <c r="K111" s="108">
        <v>74211</v>
      </c>
    </row>
    <row r="112" spans="1:11" ht="20.25" customHeight="1" thickBot="1">
      <c r="A112" s="92" t="s">
        <v>59</v>
      </c>
      <c r="E112" s="105">
        <f>SUM(E110:E111)</f>
        <v>162490</v>
      </c>
      <c r="G112" s="105">
        <f>SUM(G110:G111)</f>
        <v>131124</v>
      </c>
      <c r="I112" s="105">
        <f>SUM(I110:I111)</f>
        <v>158798</v>
      </c>
      <c r="J112" s="69"/>
      <c r="K112" s="105">
        <f>SUM(K110:K111)</f>
        <v>80596</v>
      </c>
    </row>
    <row r="113" spans="5:11" ht="20.25" customHeight="1" thickTop="1">
      <c r="E113" s="131">
        <f>SUM(E112-'BS'!F11)</f>
        <v>0</v>
      </c>
      <c r="F113" s="130"/>
      <c r="G113" s="131"/>
      <c r="H113" s="130"/>
      <c r="I113" s="131"/>
      <c r="J113" s="54"/>
      <c r="K113" s="54"/>
    </row>
    <row r="114" spans="1:11" ht="20.25" customHeight="1">
      <c r="A114" s="31" t="s">
        <v>131</v>
      </c>
      <c r="E114" s="54"/>
      <c r="G114" s="54"/>
      <c r="I114" s="54"/>
      <c r="J114" s="54"/>
      <c r="K114" s="54"/>
    </row>
    <row r="115" spans="1:11" ht="20.25" customHeight="1">
      <c r="A115" s="31" t="s">
        <v>132</v>
      </c>
      <c r="E115" s="54"/>
      <c r="G115" s="54"/>
      <c r="I115" s="54"/>
      <c r="J115" s="54"/>
      <c r="K115" s="54"/>
    </row>
    <row r="116" spans="1:11" ht="20.25" customHeight="1">
      <c r="A116" s="35" t="s">
        <v>193</v>
      </c>
      <c r="E116" s="71">
        <v>0</v>
      </c>
      <c r="F116" s="71"/>
      <c r="G116" s="71">
        <v>9249</v>
      </c>
      <c r="H116" s="71"/>
      <c r="I116" s="71">
        <v>0</v>
      </c>
      <c r="J116" s="71"/>
      <c r="K116" s="71">
        <v>9249</v>
      </c>
    </row>
    <row r="117" spans="1:11" ht="20.25" customHeight="1">
      <c r="A117" s="35" t="s">
        <v>194</v>
      </c>
      <c r="E117" s="71">
        <v>0</v>
      </c>
      <c r="F117" s="71"/>
      <c r="G117" s="71">
        <v>70000</v>
      </c>
      <c r="H117" s="71"/>
      <c r="I117" s="71">
        <v>0</v>
      </c>
      <c r="J117" s="71"/>
      <c r="K117" s="71">
        <v>70000</v>
      </c>
    </row>
    <row r="118" spans="5:11" ht="20.25" customHeight="1">
      <c r="E118" s="71"/>
      <c r="F118" s="71"/>
      <c r="G118" s="71"/>
      <c r="H118" s="71"/>
      <c r="I118" s="71"/>
      <c r="J118" s="71"/>
      <c r="K118" s="71"/>
    </row>
    <row r="119" spans="5:11" ht="20.25" customHeight="1">
      <c r="E119" s="54"/>
      <c r="G119" s="54"/>
      <c r="I119" s="54"/>
      <c r="J119" s="54"/>
      <c r="K119" s="54"/>
    </row>
    <row r="120" ht="20.25" customHeight="1">
      <c r="A120" s="35" t="s">
        <v>4</v>
      </c>
    </row>
  </sheetData>
  <sheetProtection/>
  <mergeCells count="6">
    <mergeCell ref="I46:K46"/>
    <mergeCell ref="I86:K86"/>
    <mergeCell ref="I6:K6"/>
    <mergeCell ref="E6:G6"/>
    <mergeCell ref="E46:G46"/>
    <mergeCell ref="E86:G86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40" max="11" man="1"/>
    <brk id="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70" zoomScaleSheetLayoutView="70" workbookViewId="0" topLeftCell="A4">
      <selection activeCell="C19" sqref="C19"/>
    </sheetView>
  </sheetViews>
  <sheetFormatPr defaultColWidth="9.140625" defaultRowHeight="21" customHeight="1"/>
  <cols>
    <col min="1" max="1" width="44.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55</v>
      </c>
    </row>
    <row r="2" spans="1:13" ht="21" customHeight="1">
      <c r="A2" s="7" t="s">
        <v>122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158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54</v>
      </c>
    </row>
    <row r="6" spans="1:13" ht="21" customHeight="1">
      <c r="A6" s="13"/>
      <c r="B6" s="11"/>
      <c r="C6" s="161" t="s">
        <v>134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3:13" s="15" customFormat="1" ht="21" customHeight="1">
      <c r="C7" s="15" t="s">
        <v>110</v>
      </c>
      <c r="I7" s="160" t="s">
        <v>2</v>
      </c>
      <c r="J7" s="160"/>
      <c r="K7" s="160"/>
      <c r="L7" s="17"/>
      <c r="M7" s="23" t="s">
        <v>117</v>
      </c>
    </row>
    <row r="8" spans="3:13" s="15" customFormat="1" ht="21" customHeight="1">
      <c r="C8" s="15" t="s">
        <v>121</v>
      </c>
      <c r="I8" s="15" t="s">
        <v>30</v>
      </c>
      <c r="J8" s="17"/>
      <c r="M8" s="23" t="s">
        <v>118</v>
      </c>
    </row>
    <row r="9" spans="3:13" ht="21" customHeight="1">
      <c r="C9" s="16" t="s">
        <v>120</v>
      </c>
      <c r="E9" s="16" t="s">
        <v>64</v>
      </c>
      <c r="F9" s="17"/>
      <c r="G9" s="16" t="s">
        <v>96</v>
      </c>
      <c r="I9" s="16" t="s">
        <v>109</v>
      </c>
      <c r="K9" s="16" t="s">
        <v>3</v>
      </c>
      <c r="L9" s="17"/>
      <c r="M9" s="24" t="s">
        <v>119</v>
      </c>
    </row>
    <row r="10" spans="3:13" ht="21" customHeight="1">
      <c r="C10" s="17"/>
      <c r="E10" s="17"/>
      <c r="F10" s="17"/>
      <c r="G10" s="17"/>
      <c r="I10" s="17"/>
      <c r="K10" s="17"/>
      <c r="L10" s="17"/>
      <c r="M10" s="17"/>
    </row>
    <row r="11" spans="1:13" ht="21" customHeight="1">
      <c r="A11" s="7" t="s">
        <v>125</v>
      </c>
      <c r="B11" s="7"/>
      <c r="C11" s="25">
        <v>220719</v>
      </c>
      <c r="D11" s="25"/>
      <c r="E11" s="25">
        <v>76474</v>
      </c>
      <c r="F11" s="25"/>
      <c r="G11" s="25">
        <v>396403</v>
      </c>
      <c r="H11" s="25"/>
      <c r="I11" s="25">
        <v>30000</v>
      </c>
      <c r="J11" s="4"/>
      <c r="K11" s="25">
        <v>376153</v>
      </c>
      <c r="L11" s="25"/>
      <c r="M11" s="25">
        <f>SUM(C11:L11)</f>
        <v>1099749</v>
      </c>
    </row>
    <row r="12" spans="1:13" ht="21" customHeight="1">
      <c r="A12" s="3" t="s">
        <v>56</v>
      </c>
      <c r="C12" s="27">
        <v>0</v>
      </c>
      <c r="D12" s="25"/>
      <c r="E12" s="27">
        <v>0</v>
      </c>
      <c r="F12" s="25"/>
      <c r="G12" s="27">
        <v>0</v>
      </c>
      <c r="H12" s="25"/>
      <c r="I12" s="27">
        <v>0</v>
      </c>
      <c r="J12" s="4"/>
      <c r="K12" s="27">
        <f>'PL &amp; CF'!G24</f>
        <v>32615</v>
      </c>
      <c r="L12" s="25"/>
      <c r="M12" s="27">
        <f>SUM(C12:L12)</f>
        <v>32615</v>
      </c>
    </row>
    <row r="13" spans="1:13" ht="21" customHeight="1">
      <c r="A13" s="3" t="s">
        <v>124</v>
      </c>
      <c r="C13" s="28">
        <v>0</v>
      </c>
      <c r="D13" s="25"/>
      <c r="E13" s="28">
        <v>0</v>
      </c>
      <c r="F13" s="25"/>
      <c r="G13" s="28">
        <v>0</v>
      </c>
      <c r="H13" s="25"/>
      <c r="I13" s="28">
        <v>0</v>
      </c>
      <c r="J13" s="4"/>
      <c r="K13" s="28">
        <v>0</v>
      </c>
      <c r="L13" s="25"/>
      <c r="M13" s="28">
        <f>SUM(C13:L13)</f>
        <v>0</v>
      </c>
    </row>
    <row r="14" spans="1:13" ht="21" customHeight="1">
      <c r="A14" s="3" t="s">
        <v>57</v>
      </c>
      <c r="C14" s="25">
        <f>SUM(C12:C13)</f>
        <v>0</v>
      </c>
      <c r="D14" s="25"/>
      <c r="E14" s="25">
        <f>SUM(E12:E13)</f>
        <v>0</v>
      </c>
      <c r="F14" s="25"/>
      <c r="G14" s="25">
        <f>SUM(G12:G13)</f>
        <v>0</v>
      </c>
      <c r="H14" s="25"/>
      <c r="I14" s="25">
        <f>SUM(I12:I13)</f>
        <v>0</v>
      </c>
      <c r="J14" s="4"/>
      <c r="K14" s="25">
        <f>SUM(K12:K13)</f>
        <v>32615</v>
      </c>
      <c r="L14" s="25"/>
      <c r="M14" s="25">
        <f>SUM(C14:L14)</f>
        <v>32615</v>
      </c>
    </row>
    <row r="15" spans="1:13" ht="21" customHeight="1" thickBot="1">
      <c r="A15" s="7" t="s">
        <v>159</v>
      </c>
      <c r="C15" s="26">
        <f>SUM(C11:C14)-C14</f>
        <v>220719</v>
      </c>
      <c r="D15" s="25"/>
      <c r="E15" s="26">
        <f>SUM(E11:E14)-E14</f>
        <v>76474</v>
      </c>
      <c r="F15" s="25"/>
      <c r="G15" s="26">
        <f>SUM(G11:G14)-G14</f>
        <v>396403</v>
      </c>
      <c r="H15" s="25"/>
      <c r="I15" s="26">
        <f>SUM(I11:I14)-I14</f>
        <v>30000</v>
      </c>
      <c r="J15" s="4"/>
      <c r="K15" s="26">
        <f>SUM(K11:K14)-K14</f>
        <v>408768</v>
      </c>
      <c r="L15" s="25"/>
      <c r="M15" s="26">
        <f>SUM(M11:M14)-M14</f>
        <v>1132364</v>
      </c>
    </row>
    <row r="16" spans="1:13" ht="21" customHeight="1" thickTop="1">
      <c r="A16" s="7"/>
      <c r="C16" s="25"/>
      <c r="D16" s="25"/>
      <c r="E16" s="25"/>
      <c r="F16" s="25"/>
      <c r="G16" s="25"/>
      <c r="H16" s="25"/>
      <c r="I16" s="25"/>
      <c r="J16" s="4"/>
      <c r="K16" s="25"/>
      <c r="L16" s="25"/>
      <c r="M16" s="25"/>
    </row>
    <row r="17" spans="1:13" ht="21" customHeight="1">
      <c r="A17" s="153" t="s">
        <v>156</v>
      </c>
      <c r="B17" s="153"/>
      <c r="C17" s="25">
        <v>221449</v>
      </c>
      <c r="D17" s="25"/>
      <c r="E17" s="25">
        <v>82318</v>
      </c>
      <c r="F17" s="25"/>
      <c r="G17" s="25">
        <v>392750</v>
      </c>
      <c r="H17" s="25"/>
      <c r="I17" s="25">
        <v>30000</v>
      </c>
      <c r="J17" s="4"/>
      <c r="K17" s="25">
        <v>406042</v>
      </c>
      <c r="L17" s="25"/>
      <c r="M17" s="25">
        <f>SUM(C17:L17)</f>
        <v>1132559</v>
      </c>
    </row>
    <row r="18" spans="1:13" ht="21" customHeight="1">
      <c r="A18" s="3" t="s">
        <v>196</v>
      </c>
      <c r="B18" s="153"/>
      <c r="C18" s="25"/>
      <c r="D18" s="25"/>
      <c r="E18" s="25"/>
      <c r="F18" s="25"/>
      <c r="G18" s="25"/>
      <c r="H18" s="25"/>
      <c r="I18" s="25"/>
      <c r="J18" s="4"/>
      <c r="K18" s="25"/>
      <c r="L18" s="25"/>
      <c r="M18" s="25"/>
    </row>
    <row r="19" spans="1:13" ht="21" customHeight="1">
      <c r="A19" s="3" t="s">
        <v>197</v>
      </c>
      <c r="B19" s="150"/>
      <c r="C19" s="155">
        <v>0</v>
      </c>
      <c r="D19" s="25"/>
      <c r="E19" s="155">
        <v>0</v>
      </c>
      <c r="F19" s="25"/>
      <c r="G19" s="155">
        <v>0</v>
      </c>
      <c r="H19" s="25"/>
      <c r="I19" s="155">
        <v>0</v>
      </c>
      <c r="J19" s="25"/>
      <c r="K19" s="155">
        <v>-75701</v>
      </c>
      <c r="L19" s="25"/>
      <c r="M19" s="155">
        <f>SUM(C19:K19)</f>
        <v>-75701</v>
      </c>
    </row>
    <row r="20" spans="1:13" s="1" customFormat="1" ht="21" customHeight="1">
      <c r="A20" s="153" t="s">
        <v>178</v>
      </c>
      <c r="B20" s="150"/>
      <c r="C20" s="25">
        <v>221449</v>
      </c>
      <c r="D20" s="25"/>
      <c r="E20" s="25">
        <v>82318</v>
      </c>
      <c r="F20" s="25"/>
      <c r="G20" s="25">
        <v>392750</v>
      </c>
      <c r="H20" s="25"/>
      <c r="I20" s="25">
        <v>30000</v>
      </c>
      <c r="J20" s="152"/>
      <c r="K20" s="25">
        <f>SUM(K17:K19)</f>
        <v>330341</v>
      </c>
      <c r="L20" s="151"/>
      <c r="M20" s="25">
        <f>SUM(C20:K20)</f>
        <v>1056858</v>
      </c>
    </row>
    <row r="21" spans="1:13" ht="21" customHeight="1">
      <c r="A21" s="3" t="s">
        <v>56</v>
      </c>
      <c r="C21" s="27">
        <v>0</v>
      </c>
      <c r="D21" s="25"/>
      <c r="E21" s="27">
        <v>0</v>
      </c>
      <c r="F21" s="25"/>
      <c r="G21" s="27">
        <v>0</v>
      </c>
      <c r="H21" s="25"/>
      <c r="I21" s="27">
        <v>0</v>
      </c>
      <c r="J21" s="4"/>
      <c r="K21" s="27">
        <f>'PL &amp; CF'!E24</f>
        <v>19358</v>
      </c>
      <c r="L21" s="25"/>
      <c r="M21" s="27">
        <f>SUM(C21:L21)</f>
        <v>19358</v>
      </c>
    </row>
    <row r="22" spans="1:13" ht="21" customHeight="1">
      <c r="A22" s="3" t="s">
        <v>124</v>
      </c>
      <c r="C22" s="28">
        <v>0</v>
      </c>
      <c r="D22" s="25"/>
      <c r="E22" s="28">
        <v>0</v>
      </c>
      <c r="F22" s="25"/>
      <c r="G22" s="28">
        <v>0</v>
      </c>
      <c r="H22" s="25"/>
      <c r="I22" s="28">
        <v>0</v>
      </c>
      <c r="J22" s="4"/>
      <c r="K22" s="28">
        <v>0</v>
      </c>
      <c r="L22" s="25"/>
      <c r="M22" s="28">
        <f>SUM(C22:L22)</f>
        <v>0</v>
      </c>
    </row>
    <row r="23" spans="1:13" ht="21" customHeight="1">
      <c r="A23" s="3" t="s">
        <v>57</v>
      </c>
      <c r="C23" s="25">
        <f>SUM(C21:C22)</f>
        <v>0</v>
      </c>
      <c r="D23" s="25"/>
      <c r="E23" s="25">
        <f>SUM(E21:E22)</f>
        <v>0</v>
      </c>
      <c r="F23" s="25"/>
      <c r="G23" s="25">
        <f>SUM(G21:G22)</f>
        <v>0</v>
      </c>
      <c r="H23" s="25"/>
      <c r="I23" s="25">
        <f>SUM(I21:I22)</f>
        <v>0</v>
      </c>
      <c r="J23" s="4"/>
      <c r="K23" s="25">
        <f>SUM(K21:K22)</f>
        <v>19358</v>
      </c>
      <c r="L23" s="25"/>
      <c r="M23" s="25">
        <f>SUM(C23:L23)</f>
        <v>19358</v>
      </c>
    </row>
    <row r="24" spans="1:13" ht="21" customHeight="1" thickBot="1">
      <c r="A24" s="7" t="s">
        <v>160</v>
      </c>
      <c r="C24" s="26">
        <f>SUM(C20:C23)-C23</f>
        <v>221449</v>
      </c>
      <c r="D24" s="25"/>
      <c r="E24" s="26">
        <f>SUM(E20:E23)-E23</f>
        <v>82318</v>
      </c>
      <c r="F24" s="25"/>
      <c r="G24" s="26">
        <f>SUM(G20:G23)-G23</f>
        <v>392750</v>
      </c>
      <c r="H24" s="25"/>
      <c r="I24" s="26">
        <f>SUM(I20:I23)-I23</f>
        <v>30000</v>
      </c>
      <c r="J24" s="4"/>
      <c r="K24" s="26">
        <f>SUM(K20:K23)-K23</f>
        <v>349699</v>
      </c>
      <c r="L24" s="25"/>
      <c r="M24" s="26">
        <f>SUM(M20:M23)-M23</f>
        <v>1076216</v>
      </c>
    </row>
    <row r="25" ht="21" customHeight="1" thickTop="1">
      <c r="M25" s="20"/>
    </row>
    <row r="26" ht="21" customHeight="1">
      <c r="A26" s="1" t="s">
        <v>4</v>
      </c>
    </row>
  </sheetData>
  <sheetProtection/>
  <mergeCells count="2">
    <mergeCell ref="I7:K7"/>
    <mergeCell ref="C6:M6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="70" zoomScaleNormal="85" zoomScaleSheetLayoutView="70" zoomScalePageLayoutView="0" workbookViewId="0" topLeftCell="A1">
      <selection activeCell="E19" sqref="E19"/>
    </sheetView>
  </sheetViews>
  <sheetFormatPr defaultColWidth="9.140625" defaultRowHeight="21" customHeight="1"/>
  <cols>
    <col min="1" max="1" width="45.57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55</v>
      </c>
    </row>
    <row r="2" spans="1:13" ht="21" customHeight="1">
      <c r="A2" s="7" t="s">
        <v>122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158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54</v>
      </c>
    </row>
    <row r="6" spans="1:13" ht="21" customHeight="1">
      <c r="A6" s="13"/>
      <c r="B6" s="11"/>
      <c r="C6" s="161" t="s">
        <v>114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3:13" s="15" customFormat="1" ht="21" customHeight="1">
      <c r="C7" s="15" t="s">
        <v>110</v>
      </c>
      <c r="I7" s="160" t="s">
        <v>2</v>
      </c>
      <c r="J7" s="160"/>
      <c r="K7" s="160"/>
      <c r="L7" s="17"/>
      <c r="M7" s="23" t="s">
        <v>117</v>
      </c>
    </row>
    <row r="8" spans="3:13" s="15" customFormat="1" ht="21" customHeight="1">
      <c r="C8" s="15" t="s">
        <v>121</v>
      </c>
      <c r="I8" s="15" t="s">
        <v>30</v>
      </c>
      <c r="J8" s="17"/>
      <c r="M8" s="23" t="s">
        <v>118</v>
      </c>
    </row>
    <row r="9" spans="3:13" ht="21" customHeight="1">
      <c r="C9" s="16" t="s">
        <v>120</v>
      </c>
      <c r="E9" s="16" t="s">
        <v>64</v>
      </c>
      <c r="F9" s="17"/>
      <c r="G9" s="16" t="s">
        <v>96</v>
      </c>
      <c r="I9" s="16" t="s">
        <v>109</v>
      </c>
      <c r="K9" s="16" t="s">
        <v>3</v>
      </c>
      <c r="L9" s="17"/>
      <c r="M9" s="24" t="s">
        <v>119</v>
      </c>
    </row>
    <row r="10" spans="1:13" ht="21" customHeight="1">
      <c r="A10" s="7" t="s">
        <v>125</v>
      </c>
      <c r="B10" s="7"/>
      <c r="C10" s="25">
        <v>220719</v>
      </c>
      <c r="D10" s="25"/>
      <c r="E10" s="25">
        <v>76474</v>
      </c>
      <c r="F10" s="25"/>
      <c r="G10" s="25">
        <v>396403</v>
      </c>
      <c r="H10" s="25"/>
      <c r="I10" s="25">
        <v>30000</v>
      </c>
      <c r="J10" s="4"/>
      <c r="K10" s="25">
        <v>358303</v>
      </c>
      <c r="L10" s="18"/>
      <c r="M10" s="18">
        <f>SUM(C10:K10)</f>
        <v>1081899</v>
      </c>
    </row>
    <row r="11" spans="1:13" ht="21" customHeight="1">
      <c r="A11" s="3" t="s">
        <v>56</v>
      </c>
      <c r="C11" s="29">
        <v>0</v>
      </c>
      <c r="D11" s="20"/>
      <c r="E11" s="29">
        <v>0</v>
      </c>
      <c r="F11" s="18"/>
      <c r="G11" s="29">
        <v>0</v>
      </c>
      <c r="H11" s="18"/>
      <c r="I11" s="29">
        <v>0</v>
      </c>
      <c r="J11" s="19"/>
      <c r="K11" s="29">
        <f>'PL &amp; CF'!K24</f>
        <v>17414</v>
      </c>
      <c r="L11" s="18"/>
      <c r="M11" s="29">
        <f>SUM(E11:K11)</f>
        <v>17414</v>
      </c>
    </row>
    <row r="12" spans="1:13" ht="21" customHeight="1">
      <c r="A12" s="3" t="s">
        <v>124</v>
      </c>
      <c r="C12" s="30">
        <v>0</v>
      </c>
      <c r="D12" s="20"/>
      <c r="E12" s="30">
        <v>0</v>
      </c>
      <c r="F12" s="18"/>
      <c r="G12" s="30">
        <v>0</v>
      </c>
      <c r="H12" s="18"/>
      <c r="I12" s="30">
        <v>0</v>
      </c>
      <c r="J12" s="19"/>
      <c r="K12" s="30">
        <v>0</v>
      </c>
      <c r="L12" s="18"/>
      <c r="M12" s="30">
        <v>0</v>
      </c>
    </row>
    <row r="13" spans="1:13" ht="21" customHeight="1">
      <c r="A13" s="3" t="s">
        <v>57</v>
      </c>
      <c r="C13" s="18">
        <f>SUM(C11:C12)</f>
        <v>0</v>
      </c>
      <c r="D13" s="20"/>
      <c r="E13" s="18">
        <f>SUM(E11:E12)</f>
        <v>0</v>
      </c>
      <c r="F13" s="18"/>
      <c r="G13" s="18">
        <f>SUM(G11:G12)</f>
        <v>0</v>
      </c>
      <c r="H13" s="18"/>
      <c r="I13" s="18">
        <f>SUM(I11:I12)</f>
        <v>0</v>
      </c>
      <c r="J13" s="19"/>
      <c r="K13" s="18">
        <f>SUM(K11:K12)</f>
        <v>17414</v>
      </c>
      <c r="L13" s="18"/>
      <c r="M13" s="18">
        <f>SUM(M11:M12)</f>
        <v>17414</v>
      </c>
    </row>
    <row r="14" spans="1:13" ht="21" customHeight="1" thickBot="1">
      <c r="A14" s="7" t="s">
        <v>159</v>
      </c>
      <c r="B14" s="7"/>
      <c r="C14" s="21">
        <f>SUM(C10:C13)-C13</f>
        <v>220719</v>
      </c>
      <c r="D14" s="22"/>
      <c r="E14" s="21">
        <f>SUM(E10:E13)-E13</f>
        <v>76474</v>
      </c>
      <c r="F14" s="18"/>
      <c r="G14" s="21">
        <f>SUM(G10:G13)-G13</f>
        <v>396403</v>
      </c>
      <c r="H14" s="18"/>
      <c r="I14" s="21">
        <f>SUM(I10:I13)-I13</f>
        <v>30000</v>
      </c>
      <c r="J14" s="19"/>
      <c r="K14" s="21">
        <f>SUM(K10:K13)-K13</f>
        <v>375717</v>
      </c>
      <c r="L14" s="18"/>
      <c r="M14" s="21">
        <f>SUM(M10:M13)-M13</f>
        <v>1099313</v>
      </c>
    </row>
    <row r="15" spans="1:13" ht="21" customHeight="1" thickTop="1">
      <c r="A15" s="7"/>
      <c r="B15" s="7"/>
      <c r="C15" s="18"/>
      <c r="D15" s="22"/>
      <c r="E15" s="18"/>
      <c r="F15" s="18"/>
      <c r="G15" s="18"/>
      <c r="H15" s="18"/>
      <c r="I15" s="18"/>
      <c r="J15" s="19"/>
      <c r="K15" s="18"/>
      <c r="L15" s="18"/>
      <c r="M15" s="18"/>
    </row>
    <row r="16" spans="1:13" ht="21" customHeight="1">
      <c r="A16" s="7" t="s">
        <v>156</v>
      </c>
      <c r="B16" s="7"/>
      <c r="C16" s="25">
        <v>221449</v>
      </c>
      <c r="D16" s="25"/>
      <c r="E16" s="25">
        <v>82318</v>
      </c>
      <c r="F16" s="25"/>
      <c r="G16" s="25">
        <v>392750</v>
      </c>
      <c r="H16" s="25"/>
      <c r="I16" s="25">
        <v>30000</v>
      </c>
      <c r="J16" s="4"/>
      <c r="K16" s="25">
        <v>349752</v>
      </c>
      <c r="L16" s="25"/>
      <c r="M16" s="25">
        <f>SUM(C16:K16)</f>
        <v>1076269</v>
      </c>
    </row>
    <row r="17" spans="1:13" ht="21" customHeight="1">
      <c r="A17" s="3" t="s">
        <v>196</v>
      </c>
      <c r="B17" s="7"/>
      <c r="C17" s="25"/>
      <c r="D17" s="25"/>
      <c r="E17" s="25"/>
      <c r="F17" s="25"/>
      <c r="G17" s="25"/>
      <c r="H17" s="25"/>
      <c r="I17" s="25"/>
      <c r="J17" s="4"/>
      <c r="K17" s="25"/>
      <c r="L17" s="25"/>
      <c r="M17" s="25"/>
    </row>
    <row r="18" spans="1:14" s="149" customFormat="1" ht="21" customHeight="1">
      <c r="A18" s="3" t="s">
        <v>197</v>
      </c>
      <c r="B18" s="153"/>
      <c r="C18" s="155">
        <v>0</v>
      </c>
      <c r="D18" s="25"/>
      <c r="E18" s="155">
        <v>0</v>
      </c>
      <c r="F18" s="25"/>
      <c r="G18" s="155">
        <v>0</v>
      </c>
      <c r="H18" s="25"/>
      <c r="I18" s="155">
        <v>0</v>
      </c>
      <c r="J18" s="4"/>
      <c r="K18" s="155">
        <v>-75701</v>
      </c>
      <c r="L18" s="25"/>
      <c r="M18" s="155">
        <f>SUM(C18:K18)</f>
        <v>-75701</v>
      </c>
      <c r="N18" s="1"/>
    </row>
    <row r="19" spans="1:14" s="149" customFormat="1" ht="21" customHeight="1">
      <c r="A19" s="7" t="s">
        <v>178</v>
      </c>
      <c r="B19" s="153"/>
      <c r="C19" s="25">
        <f>SUM(C16:C18)</f>
        <v>221449</v>
      </c>
      <c r="D19" s="25"/>
      <c r="E19" s="25">
        <f>SUM(E16:E18)</f>
        <v>82318</v>
      </c>
      <c r="F19" s="25"/>
      <c r="G19" s="25">
        <f>SUM(G16:G18)</f>
        <v>392750</v>
      </c>
      <c r="H19" s="25"/>
      <c r="I19" s="25">
        <f>SUM(I16:I18)</f>
        <v>30000</v>
      </c>
      <c r="J19" s="4"/>
      <c r="K19" s="25">
        <f>SUM(K16:K18)</f>
        <v>274051</v>
      </c>
      <c r="L19" s="25"/>
      <c r="M19" s="25">
        <f>SUM(C19:K19)</f>
        <v>1000568</v>
      </c>
      <c r="N19" s="1"/>
    </row>
    <row r="20" spans="1:13" ht="21" customHeight="1">
      <c r="A20" s="3" t="s">
        <v>56</v>
      </c>
      <c r="C20" s="29">
        <v>0</v>
      </c>
      <c r="D20" s="20"/>
      <c r="E20" s="29">
        <v>0</v>
      </c>
      <c r="F20" s="18"/>
      <c r="G20" s="29">
        <v>0</v>
      </c>
      <c r="H20" s="18"/>
      <c r="I20" s="29">
        <v>0</v>
      </c>
      <c r="J20" s="4"/>
      <c r="K20" s="27">
        <f>'PL &amp; CF'!I24</f>
        <v>12183</v>
      </c>
      <c r="L20" s="25"/>
      <c r="M20" s="27">
        <f>SUM(C20:K20)</f>
        <v>12183</v>
      </c>
    </row>
    <row r="21" spans="1:13" ht="21" customHeight="1">
      <c r="A21" s="3" t="s">
        <v>124</v>
      </c>
      <c r="C21" s="30">
        <v>0</v>
      </c>
      <c r="D21" s="20"/>
      <c r="E21" s="30">
        <v>0</v>
      </c>
      <c r="F21" s="18"/>
      <c r="G21" s="30">
        <v>0</v>
      </c>
      <c r="H21" s="18"/>
      <c r="I21" s="30">
        <v>0</v>
      </c>
      <c r="J21" s="19"/>
      <c r="K21" s="30">
        <v>0</v>
      </c>
      <c r="L21" s="18"/>
      <c r="M21" s="30">
        <v>0</v>
      </c>
    </row>
    <row r="22" spans="1:13" ht="21" customHeight="1">
      <c r="A22" s="3" t="s">
        <v>57</v>
      </c>
      <c r="C22" s="18">
        <f>SUM(C20:C21)</f>
        <v>0</v>
      </c>
      <c r="D22" s="20"/>
      <c r="E22" s="18">
        <f>SUM(E20:E21)</f>
        <v>0</v>
      </c>
      <c r="F22" s="18"/>
      <c r="G22" s="18">
        <f>SUM(G20:G21)</f>
        <v>0</v>
      </c>
      <c r="H22" s="18"/>
      <c r="I22" s="18">
        <f>SUM(I20:I21)</f>
        <v>0</v>
      </c>
      <c r="J22" s="19"/>
      <c r="K22" s="18">
        <f>SUM(K20:K21)</f>
        <v>12183</v>
      </c>
      <c r="L22" s="18"/>
      <c r="M22" s="18">
        <f>SUM(M20:M21)</f>
        <v>12183</v>
      </c>
    </row>
    <row r="23" spans="1:13" ht="21" customHeight="1" thickBot="1">
      <c r="A23" s="7" t="s">
        <v>160</v>
      </c>
      <c r="C23" s="26">
        <f>SUM(C19:C22)-C22</f>
        <v>221449</v>
      </c>
      <c r="D23" s="25"/>
      <c r="E23" s="26">
        <f>SUM(E19:E22)-E22</f>
        <v>82318</v>
      </c>
      <c r="F23" s="25"/>
      <c r="G23" s="26">
        <f>SUM(G19:G22)-G22</f>
        <v>392750</v>
      </c>
      <c r="H23" s="25"/>
      <c r="I23" s="26">
        <f>SUM(I19:I22)-I22</f>
        <v>30000</v>
      </c>
      <c r="J23" s="4"/>
      <c r="K23" s="26">
        <f>SUM(K19:K22)-K22</f>
        <v>286234</v>
      </c>
      <c r="L23" s="25"/>
      <c r="M23" s="26">
        <f>SUM(M19:M22)-M22</f>
        <v>1012751</v>
      </c>
    </row>
    <row r="24" spans="3:13" ht="9.75" customHeight="1" thickTop="1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ht="21" customHeight="1">
      <c r="A25" s="1" t="s">
        <v>4</v>
      </c>
    </row>
  </sheetData>
  <sheetProtection/>
  <mergeCells count="2">
    <mergeCell ref="C6:M6"/>
    <mergeCell ref="I7:K7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Sutthipark.Puviphiro</cp:lastModifiedBy>
  <cp:lastPrinted>2020-05-07T12:13:34Z</cp:lastPrinted>
  <dcterms:created xsi:type="dcterms:W3CDTF">1999-03-31T19:46:17Z</dcterms:created>
  <dcterms:modified xsi:type="dcterms:W3CDTF">2020-05-08T04:07:29Z</dcterms:modified>
  <cp:category/>
  <cp:version/>
  <cp:contentType/>
  <cp:contentStatus/>
</cp:coreProperties>
</file>