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L\L_Lease IT\2024\Q2'2024\Convert_Q2'2024\"/>
    </mc:Choice>
  </mc:AlternateContent>
  <xr:revisionPtr revIDLastSave="0" documentId="13_ncr:1_{6FA16AF8-B09D-41C5-B0AD-2594D039675B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Recovered_Sheet1" sheetId="2" state="veryHidden" r:id="rId1"/>
    <sheet name="Recovered_Sheet2" sheetId="3" state="veryHidden" r:id="rId2"/>
    <sheet name="BS" sheetId="6" r:id="rId3"/>
    <sheet name="PL" sheetId="7" r:id="rId4"/>
    <sheet name="SE-Conso" sheetId="4" r:id="rId5"/>
    <sheet name="SE-Separate" sheetId="8" r:id="rId6"/>
    <sheet name="CF" sheetId="9" r:id="rId7"/>
  </sheets>
  <definedNames>
    <definedName name="\a" localSheetId="2">BS!#REF!</definedName>
    <definedName name="\a">#REF!</definedName>
    <definedName name="\c" localSheetId="2">BS!#REF!</definedName>
    <definedName name="\c">#REF!</definedName>
    <definedName name="\d" localSheetId="2">BS!#REF!</definedName>
    <definedName name="\d">#REF!</definedName>
    <definedName name="_Regression_Int" localSheetId="2" hidden="1">1</definedName>
    <definedName name="_xlnm.Print_Area" localSheetId="2">BS!$A$1:$L$91</definedName>
    <definedName name="_xlnm.Print_Area" localSheetId="6">CF!$A$1:$K$75</definedName>
    <definedName name="_xlnm.Print_Area" localSheetId="4">'SE-Conso'!$A$1:$K$25</definedName>
    <definedName name="Print_Area_MI" localSheetId="2">BS!#REF!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7" l="1"/>
  <c r="I18" i="7"/>
  <c r="G18" i="7"/>
  <c r="E18" i="7"/>
  <c r="K13" i="7"/>
  <c r="I13" i="7"/>
  <c r="G13" i="7"/>
  <c r="E13" i="7"/>
  <c r="L83" i="6"/>
  <c r="H83" i="6"/>
  <c r="K16" i="8"/>
  <c r="K10" i="8"/>
  <c r="K16" i="4"/>
  <c r="K10" i="4"/>
  <c r="K53" i="7"/>
  <c r="I53" i="7"/>
  <c r="G53" i="7"/>
  <c r="E53" i="7"/>
  <c r="K48" i="7"/>
  <c r="I48" i="7"/>
  <c r="G48" i="7"/>
  <c r="E48" i="7"/>
  <c r="L21" i="6"/>
  <c r="J21" i="6"/>
  <c r="H21" i="6"/>
  <c r="F21" i="6"/>
  <c r="F55" i="6"/>
  <c r="H55" i="6"/>
  <c r="J55" i="6"/>
  <c r="K59" i="9"/>
  <c r="I59" i="9"/>
  <c r="G59" i="9"/>
  <c r="E59" i="9"/>
  <c r="J61" i="6"/>
  <c r="F61" i="6"/>
  <c r="J35" i="6"/>
  <c r="F35" i="6"/>
  <c r="K66" i="9"/>
  <c r="I66" i="9"/>
  <c r="G66" i="9"/>
  <c r="E66" i="9"/>
  <c r="L55" i="6"/>
  <c r="H35" i="6"/>
  <c r="L61" i="6"/>
  <c r="H61" i="6"/>
  <c r="G13" i="4"/>
  <c r="G14" i="4"/>
  <c r="E13" i="4"/>
  <c r="E14" i="4" s="1"/>
  <c r="C13" i="4"/>
  <c r="C14" i="4" s="1"/>
  <c r="K12" i="4"/>
  <c r="G19" i="8"/>
  <c r="G20" i="8" s="1"/>
  <c r="G21" i="8" s="1"/>
  <c r="E19" i="8"/>
  <c r="E20" i="8" s="1"/>
  <c r="E21" i="8" s="1"/>
  <c r="C19" i="8"/>
  <c r="C20" i="8" s="1"/>
  <c r="C21" i="8" s="1"/>
  <c r="G13" i="8"/>
  <c r="G14" i="8" s="1"/>
  <c r="E13" i="8"/>
  <c r="E14" i="8" s="1"/>
  <c r="C13" i="8"/>
  <c r="C14" i="8" s="1"/>
  <c r="G19" i="4"/>
  <c r="G20" i="4" s="1"/>
  <c r="G21" i="4" s="1"/>
  <c r="E19" i="4"/>
  <c r="E20" i="4" s="1"/>
  <c r="E21" i="4" s="1"/>
  <c r="C19" i="4"/>
  <c r="C20" i="4" s="1"/>
  <c r="C21" i="4" s="1"/>
  <c r="L35" i="6"/>
  <c r="K18" i="4"/>
  <c r="J83" i="6"/>
  <c r="F83" i="6"/>
  <c r="I19" i="7" l="1"/>
  <c r="I21" i="7" s="1"/>
  <c r="I23" i="7" s="1"/>
  <c r="E19" i="7"/>
  <c r="E21" i="7" s="1"/>
  <c r="E23" i="7" s="1"/>
  <c r="E31" i="7" s="1"/>
  <c r="G19" i="7"/>
  <c r="G21" i="7" s="1"/>
  <c r="G23" i="7" s="1"/>
  <c r="G31" i="7" s="1"/>
  <c r="K19" i="7"/>
  <c r="K21" i="7" s="1"/>
  <c r="K23" i="7" s="1"/>
  <c r="K27" i="7" s="1"/>
  <c r="E27" i="7"/>
  <c r="G27" i="7"/>
  <c r="I31" i="7"/>
  <c r="I27" i="7"/>
  <c r="I54" i="7"/>
  <c r="I56" i="7" s="1"/>
  <c r="I9" i="9" s="1"/>
  <c r="I22" i="9" s="1"/>
  <c r="I37" i="9" s="1"/>
  <c r="I41" i="9" s="1"/>
  <c r="I67" i="9" s="1"/>
  <c r="I69" i="9" s="1"/>
  <c r="I70" i="9" s="1"/>
  <c r="K54" i="7"/>
  <c r="K56" i="7" s="1"/>
  <c r="K58" i="7" s="1"/>
  <c r="K62" i="7" s="1"/>
  <c r="E54" i="7"/>
  <c r="E56" i="7" s="1"/>
  <c r="E58" i="7" s="1"/>
  <c r="G54" i="7"/>
  <c r="G56" i="7" s="1"/>
  <c r="G58" i="7" s="1"/>
  <c r="J62" i="6"/>
  <c r="J84" i="6" s="1"/>
  <c r="F62" i="6"/>
  <c r="F84" i="6" s="1"/>
  <c r="H62" i="6"/>
  <c r="H84" i="6" s="1"/>
  <c r="L62" i="6"/>
  <c r="L84" i="6" s="1"/>
  <c r="F36" i="6"/>
  <c r="J36" i="6"/>
  <c r="H36" i="6"/>
  <c r="L36" i="6"/>
  <c r="K31" i="7" l="1"/>
  <c r="E9" i="9"/>
  <c r="E22" i="9" s="1"/>
  <c r="E37" i="9" s="1"/>
  <c r="E41" i="9" s="1"/>
  <c r="E67" i="9" s="1"/>
  <c r="E69" i="9" s="1"/>
  <c r="E70" i="9" s="1"/>
  <c r="G9" i="9"/>
  <c r="G22" i="9" s="1"/>
  <c r="G37" i="9" s="1"/>
  <c r="G41" i="9" s="1"/>
  <c r="G67" i="9" s="1"/>
  <c r="G69" i="9" s="1"/>
  <c r="K9" i="9"/>
  <c r="K22" i="9" s="1"/>
  <c r="K37" i="9" s="1"/>
  <c r="K41" i="9" s="1"/>
  <c r="K67" i="9" s="1"/>
  <c r="K69" i="9" s="1"/>
  <c r="I58" i="7"/>
  <c r="I62" i="7" s="1"/>
  <c r="K66" i="7"/>
  <c r="J85" i="6"/>
  <c r="F85" i="6"/>
  <c r="H85" i="6"/>
  <c r="I13" i="8"/>
  <c r="I14" i="8" s="1"/>
  <c r="K11" i="8"/>
  <c r="K13" i="8" s="1"/>
  <c r="K14" i="8" s="1"/>
  <c r="G66" i="7"/>
  <c r="G62" i="7"/>
  <c r="E62" i="7"/>
  <c r="E66" i="7"/>
  <c r="L85" i="6"/>
  <c r="I66" i="7" l="1"/>
  <c r="I19" i="8"/>
  <c r="I20" i="8" s="1"/>
  <c r="I21" i="8" s="1"/>
  <c r="I19" i="4"/>
  <c r="K17" i="4"/>
  <c r="I13" i="4"/>
  <c r="K11" i="4"/>
  <c r="K17" i="8" l="1"/>
  <c r="K19" i="8" s="1"/>
  <c r="K20" i="8" s="1"/>
  <c r="K21" i="8" s="1"/>
  <c r="I14" i="4"/>
  <c r="K13" i="4"/>
  <c r="K14" i="4" s="1"/>
  <c r="I20" i="4"/>
  <c r="I21" i="4" s="1"/>
  <c r="K19" i="4"/>
  <c r="K20" i="4" s="1"/>
  <c r="K21" i="4" s="1"/>
</calcChain>
</file>

<file path=xl/sharedStrings.xml><?xml version="1.0" encoding="utf-8"?>
<sst xmlns="http://schemas.openxmlformats.org/spreadsheetml/2006/main" count="323" uniqueCount="187">
  <si>
    <t>Other current liabilities</t>
  </si>
  <si>
    <t xml:space="preserve">Share capital </t>
  </si>
  <si>
    <t>Unappropriated</t>
  </si>
  <si>
    <t>The accompanying notes are an integral part of the financial statements.</t>
  </si>
  <si>
    <t>Note</t>
  </si>
  <si>
    <t xml:space="preserve">Other current assets </t>
  </si>
  <si>
    <t>Assets</t>
  </si>
  <si>
    <t>Current assets</t>
  </si>
  <si>
    <t>Total current assets</t>
  </si>
  <si>
    <t>Non-current assets</t>
  </si>
  <si>
    <t>Total non-current assets</t>
  </si>
  <si>
    <t>Total assets</t>
  </si>
  <si>
    <t>Liabilities and shareholders' equity</t>
  </si>
  <si>
    <t>Current liabilities</t>
  </si>
  <si>
    <t>Total current liabilities</t>
  </si>
  <si>
    <t>Total liabilities</t>
  </si>
  <si>
    <t>Shareholders' equity</t>
  </si>
  <si>
    <t>Total shareholders' equity</t>
  </si>
  <si>
    <t>Total liabilities and shareholders' equity</t>
  </si>
  <si>
    <t>Revenues</t>
  </si>
  <si>
    <t>Total revenues</t>
  </si>
  <si>
    <t xml:space="preserve">Expenses </t>
  </si>
  <si>
    <t xml:space="preserve">Total expenses </t>
  </si>
  <si>
    <t>Cash and cash equivalents</t>
  </si>
  <si>
    <t>Total non-current liabilities</t>
  </si>
  <si>
    <t>Administrative expenses</t>
  </si>
  <si>
    <t>Directors</t>
  </si>
  <si>
    <t>Appropriated -</t>
  </si>
  <si>
    <t>Current portion of financial lease receivables</t>
  </si>
  <si>
    <t xml:space="preserve">Restricted bank deposits </t>
  </si>
  <si>
    <t>Trade and other payables</t>
  </si>
  <si>
    <t>Equipment</t>
  </si>
  <si>
    <t xml:space="preserve">Intangible assets </t>
  </si>
  <si>
    <t>Current portion of factoring receivables</t>
  </si>
  <si>
    <t xml:space="preserve">   operating assets and liabilities</t>
  </si>
  <si>
    <t>Operating assets (increase) decrease</t>
  </si>
  <si>
    <t xml:space="preserve">   Trade and other receivables</t>
  </si>
  <si>
    <t xml:space="preserve">   Factoring receivables</t>
  </si>
  <si>
    <t xml:space="preserve">   Other current assets</t>
  </si>
  <si>
    <t xml:space="preserve">   Trade and other payables</t>
  </si>
  <si>
    <t xml:space="preserve">   Other current liabilities</t>
  </si>
  <si>
    <t>Cash flows from financing activities</t>
  </si>
  <si>
    <t>Profit or loss:</t>
  </si>
  <si>
    <t xml:space="preserve">   Loan receivables</t>
  </si>
  <si>
    <t>(Unaudited</t>
  </si>
  <si>
    <t>(Audited)</t>
  </si>
  <si>
    <t>but reviewed)</t>
  </si>
  <si>
    <t>(Unit: Thousand Baht)</t>
  </si>
  <si>
    <t>(Unaudited but reviewed)</t>
  </si>
  <si>
    <t>Total comprehensive income for the period</t>
  </si>
  <si>
    <t>Cash and cash equivalents at beginning of the period</t>
  </si>
  <si>
    <t xml:space="preserve">Cash and cash equivalents at end of the period </t>
  </si>
  <si>
    <t>Deferred tax assets</t>
  </si>
  <si>
    <t>Income tax payable</t>
  </si>
  <si>
    <t>Non-current liabilities</t>
  </si>
  <si>
    <t>Share premium</t>
  </si>
  <si>
    <t xml:space="preserve">Provision for long-term employee benefits  </t>
  </si>
  <si>
    <t>Current portion of hire-purchase receivables</t>
  </si>
  <si>
    <t>Current portion of loan receivables</t>
  </si>
  <si>
    <t>Cash paid for purchase of equipment</t>
  </si>
  <si>
    <t xml:space="preserve">   Provision for long-term employee benefits</t>
  </si>
  <si>
    <t>Other comprehensive income for the period:</t>
  </si>
  <si>
    <t xml:space="preserve">   Appropriated - statutory reserve</t>
  </si>
  <si>
    <t xml:space="preserve">   Unappropriated</t>
  </si>
  <si>
    <t xml:space="preserve">   Depreciation and amortisation</t>
  </si>
  <si>
    <t xml:space="preserve">   Hire-purchase receivables</t>
  </si>
  <si>
    <t xml:space="preserve">   Financial lease receivables </t>
  </si>
  <si>
    <t xml:space="preserve">   Finance cost</t>
  </si>
  <si>
    <t>(Unit: Thousand Baht except earnings per share expressed in Baht)</t>
  </si>
  <si>
    <t xml:space="preserve">Current portion of debentures </t>
  </si>
  <si>
    <t xml:space="preserve">   Issued and fully paid-up</t>
  </si>
  <si>
    <t>Properties foreclosed</t>
  </si>
  <si>
    <t>Loan receivables - net of current portion</t>
  </si>
  <si>
    <t>Cash paid for purchase of trading securities</t>
  </si>
  <si>
    <t>Hire-purchase receivables - net of current portion</t>
  </si>
  <si>
    <t>Financial lease receivables - net of current portion</t>
  </si>
  <si>
    <t>4</t>
  </si>
  <si>
    <t>5</t>
  </si>
  <si>
    <t>Cash flows from operating activities</t>
  </si>
  <si>
    <t xml:space="preserve">   Registered</t>
  </si>
  <si>
    <t>statutory reserve</t>
  </si>
  <si>
    <t xml:space="preserve">Issued and fully </t>
  </si>
  <si>
    <t>Consolidated financial statements</t>
  </si>
  <si>
    <t>Separate financial statements</t>
  </si>
  <si>
    <t xml:space="preserve">Adjustment to reconcile profit before income tax expenses </t>
  </si>
  <si>
    <t xml:space="preserve">   to net cash provided by (paid from) operating activities</t>
  </si>
  <si>
    <t xml:space="preserve">Total </t>
  </si>
  <si>
    <t xml:space="preserve">shareholders' </t>
  </si>
  <si>
    <t xml:space="preserve">equity </t>
  </si>
  <si>
    <t xml:space="preserve"> share capital</t>
  </si>
  <si>
    <t xml:space="preserve"> paid-up</t>
  </si>
  <si>
    <t>Other comprehensive income for the period</t>
  </si>
  <si>
    <t xml:space="preserve">Factoring receivables - net of current portion </t>
  </si>
  <si>
    <t>Operating liabilities increase (decrease)</t>
  </si>
  <si>
    <t>Cash receipt for sales of trading securities</t>
  </si>
  <si>
    <t>Supplement disclosures of cash flows information</t>
  </si>
  <si>
    <t>Non-cash items</t>
  </si>
  <si>
    <t>Statement of change in shareholders' equity</t>
  </si>
  <si>
    <t>Statement of change in shareholders' equity (continued)</t>
  </si>
  <si>
    <t xml:space="preserve">      (Thousand shares)</t>
  </si>
  <si>
    <t xml:space="preserve">   Weighted average number of ordinary shares</t>
  </si>
  <si>
    <t>3</t>
  </si>
  <si>
    <t>Right-of-use assets</t>
  </si>
  <si>
    <t>Other long-term provisions</t>
  </si>
  <si>
    <t>Interest incomes</t>
  </si>
  <si>
    <t>Fees and service incomes</t>
  </si>
  <si>
    <t>Other incomes</t>
  </si>
  <si>
    <t>Expected credit losses</t>
  </si>
  <si>
    <t>9</t>
  </si>
  <si>
    <t xml:space="preserve">Statement of comprehensive income </t>
  </si>
  <si>
    <t>Cash receipt from short-term loans from financial institutions</t>
  </si>
  <si>
    <t>Other current financial liabilities</t>
  </si>
  <si>
    <t xml:space="preserve">Statements of financial position </t>
  </si>
  <si>
    <t>Lease IT Public Company Limited and its subsidiaries</t>
  </si>
  <si>
    <t>Current portion of lease liabilities</t>
  </si>
  <si>
    <t>Statements of financial position (continued)</t>
  </si>
  <si>
    <t>Statements of cash flows</t>
  </si>
  <si>
    <t>Statements of cash flows (continued)</t>
  </si>
  <si>
    <t xml:space="preserve">   Gain on sales of trading securities</t>
  </si>
  <si>
    <t xml:space="preserve">   Other current financial liabilities</t>
  </si>
  <si>
    <t>Repayment of lease liabilities</t>
  </si>
  <si>
    <t xml:space="preserve">   Interest income</t>
  </si>
  <si>
    <t xml:space="preserve">   Interest received</t>
  </si>
  <si>
    <t xml:space="preserve">   Interest paid</t>
  </si>
  <si>
    <t>Cash paid for redemption of debentures</t>
  </si>
  <si>
    <t>14</t>
  </si>
  <si>
    <t>Service expenses</t>
  </si>
  <si>
    <t>Investment in subsidiaries</t>
  </si>
  <si>
    <t>6</t>
  </si>
  <si>
    <t>10</t>
  </si>
  <si>
    <t>Installment account receivables</t>
  </si>
  <si>
    <t xml:space="preserve">   Other non-current financial liabilities</t>
  </si>
  <si>
    <t>Repayment of short-term loans from financial institutions</t>
  </si>
  <si>
    <t>Trade and other receivables</t>
  </si>
  <si>
    <t>19</t>
  </si>
  <si>
    <t>13</t>
  </si>
  <si>
    <t xml:space="preserve">Finance cost </t>
  </si>
  <si>
    <t>Loss for the period</t>
  </si>
  <si>
    <t>Cash paid for purchase of intangible asset</t>
  </si>
  <si>
    <t xml:space="preserve">      601,732,935 ordinary shares of Baht 1 each</t>
  </si>
  <si>
    <t xml:space="preserve">      442,931,237 ordinary shares of Baht 1 each</t>
  </si>
  <si>
    <t>Balance as at 1 January 2023</t>
  </si>
  <si>
    <t xml:space="preserve">   Accounts payable from purchases of intangible assets</t>
  </si>
  <si>
    <t>12</t>
  </si>
  <si>
    <t>Operating loss</t>
  </si>
  <si>
    <t xml:space="preserve">Basic loss per share </t>
  </si>
  <si>
    <t xml:space="preserve">   Loss attributable to equity holders of the Company</t>
  </si>
  <si>
    <t>Net cash flows used in financing activities</t>
  </si>
  <si>
    <t xml:space="preserve">Loss before income tax </t>
  </si>
  <si>
    <t>Balance as at 1 January 2024</t>
  </si>
  <si>
    <t>31 December 2023</t>
  </si>
  <si>
    <t xml:space="preserve">Balance as at 1 January 2023 </t>
  </si>
  <si>
    <t>Other current financial assets</t>
  </si>
  <si>
    <t>Debentures - net of current  portion</t>
  </si>
  <si>
    <t>Other non-current financial liabilties</t>
  </si>
  <si>
    <t>15</t>
  </si>
  <si>
    <t>18</t>
  </si>
  <si>
    <t>16</t>
  </si>
  <si>
    <t>Current portion of long-term loan receivables</t>
  </si>
  <si>
    <t>Long-term loan receivables - net of current portion</t>
  </si>
  <si>
    <t>Retained earnings (deficit)</t>
  </si>
  <si>
    <t>Earnings (loss) per share</t>
  </si>
  <si>
    <t xml:space="preserve">   Expected credit losses</t>
  </si>
  <si>
    <t xml:space="preserve">   Long-term loan receivables</t>
  </si>
  <si>
    <t>Net cash flows from (used in) operating activities</t>
  </si>
  <si>
    <t>Cash flows from investing activities</t>
  </si>
  <si>
    <t xml:space="preserve">Decrease in restricted bank deposits </t>
  </si>
  <si>
    <t>Cash receipt from sales of equipment</t>
  </si>
  <si>
    <t>Net cash flows from investing activities</t>
  </si>
  <si>
    <t>Net decrease in cash and cash equivalents</t>
  </si>
  <si>
    <t xml:space="preserve">Profit (loss) from operating activities before change in </t>
  </si>
  <si>
    <t>Cash flows from (used in) operating activities</t>
  </si>
  <si>
    <t>As at 30 June 2024</t>
  </si>
  <si>
    <t>30 June 2024</t>
  </si>
  <si>
    <t>For the three-month period ended 30 June 2024</t>
  </si>
  <si>
    <t>For the six-month period ended 30 June 2024</t>
  </si>
  <si>
    <t>Balance as at 30 June 2023</t>
  </si>
  <si>
    <t>Balance as at 30 June 2024</t>
  </si>
  <si>
    <t xml:space="preserve">   Dividend income from subsidiary</t>
  </si>
  <si>
    <t>Cash receipt from dividend from subsidairy</t>
  </si>
  <si>
    <t xml:space="preserve">Income tax revenues (expenses) </t>
  </si>
  <si>
    <t>Income tax revenues</t>
  </si>
  <si>
    <t xml:space="preserve">   Gain (loss) on sales of equipment</t>
  </si>
  <si>
    <t xml:space="preserve">   Cash received (paid) from income tax </t>
  </si>
  <si>
    <t>Cash receipt from issuance of debentures</t>
  </si>
  <si>
    <t xml:space="preserve">   Gain on fair value adjustments of trading securities</t>
  </si>
  <si>
    <t xml:space="preserve">   Installment account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</si>
</sst>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\ ;\(#,##0\)"/>
    <numFmt numFmtId="166" formatCode="#,##0.00\ ;\(#,##0.00\)"/>
    <numFmt numFmtId="167" formatCode="0.0%"/>
    <numFmt numFmtId="168" formatCode="0.00_)"/>
    <numFmt numFmtId="169" formatCode="_(* #,##0_);_(* \(#,##0\);_(* &quot;-&quot;??_);_(@_)"/>
    <numFmt numFmtId="170" formatCode="dd\-mmm\-yy_)"/>
    <numFmt numFmtId="171" formatCode="#,##0.00\ &quot;F&quot;;\-#,##0.00\ &quot;F&quot;"/>
    <numFmt numFmtId="172" formatCode="_-* #,##0_-;\-* #,##0_-;_-* &quot;-&quot;??_-;_-@_-"/>
    <numFmt numFmtId="173" formatCode="#,##0;\(#,##0\)"/>
    <numFmt numFmtId="174" formatCode="_(* #,##0.000_);_(* \(#,##0.000\);_(* &quot;-&quot;???_);_(@_)"/>
  </numFmts>
  <fonts count="17">
    <font>
      <sz val="11"/>
      <name val="Times New Roman"/>
      <family val="1"/>
    </font>
    <font>
      <sz val="12"/>
      <name val="EucrosiaUPC"/>
      <family val="1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4"/>
      <name val="Cordia New"/>
      <family val="2"/>
    </font>
    <font>
      <sz val="10"/>
      <name val="ApFont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39" fontId="0" fillId="0" borderId="0"/>
    <xf numFmtId="40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" fillId="0" borderId="0"/>
    <xf numFmtId="170" fontId="3" fillId="0" borderId="0"/>
    <xf numFmtId="167" fontId="3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68" fontId="6" fillId="0" borderId="0"/>
    <xf numFmtId="0" fontId="8" fillId="0" borderId="0"/>
    <xf numFmtId="10" fontId="2" fillId="0" borderId="0" applyFont="0" applyFill="0" applyBorder="0" applyAlignment="0" applyProtection="0"/>
    <xf numFmtId="1" fontId="2" fillId="0" borderId="2" applyNumberFormat="0" applyFill="0" applyAlignment="0" applyProtection="0">
      <alignment horizontal="center" vertical="center"/>
    </xf>
  </cellStyleXfs>
  <cellXfs count="130">
    <xf numFmtId="39" fontId="0" fillId="0" borderId="0" xfId="0"/>
    <xf numFmtId="41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9" fontId="10" fillId="0" borderId="0" xfId="0" applyFont="1" applyAlignment="1">
      <alignment horizontal="center" vertical="center"/>
    </xf>
    <xf numFmtId="39" fontId="12" fillId="0" borderId="0" xfId="0" applyFont="1" applyAlignment="1">
      <alignment vertical="center"/>
    </xf>
    <xf numFmtId="39" fontId="13" fillId="0" borderId="0" xfId="0" applyFont="1" applyAlignment="1">
      <alignment horizontal="centerContinuous" vertical="center"/>
    </xf>
    <xf numFmtId="40" fontId="13" fillId="0" borderId="0" xfId="1" applyFont="1" applyFill="1" applyAlignment="1">
      <alignment horizontal="centerContinuous" vertical="center"/>
    </xf>
    <xf numFmtId="49" fontId="13" fillId="0" borderId="0" xfId="0" applyNumberFormat="1" applyFont="1" applyAlignment="1">
      <alignment horizontal="centerContinuous" vertical="center"/>
    </xf>
    <xf numFmtId="39" fontId="13" fillId="0" borderId="0" xfId="0" applyFont="1" applyAlignment="1">
      <alignment vertical="center"/>
    </xf>
    <xf numFmtId="49" fontId="13" fillId="0" borderId="0" xfId="0" quotePrefix="1" applyNumberFormat="1" applyFont="1" applyAlignment="1">
      <alignment horizontal="centerContinuous" vertical="center"/>
    </xf>
    <xf numFmtId="49" fontId="13" fillId="0" borderId="0" xfId="0" quotePrefix="1" applyNumberFormat="1" applyFont="1" applyAlignment="1">
      <alignment horizontal="left" vertical="center"/>
    </xf>
    <xf numFmtId="49" fontId="14" fillId="0" borderId="0" xfId="0" quotePrefix="1" applyNumberFormat="1" applyFont="1" applyAlignment="1">
      <alignment horizontal="left" vertical="center"/>
    </xf>
    <xf numFmtId="49" fontId="13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vertical="center"/>
    </xf>
    <xf numFmtId="0" fontId="13" fillId="0" borderId="3" xfId="0" quotePrefix="1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37" fontId="15" fillId="0" borderId="0" xfId="0" applyNumberFormat="1" applyFont="1" applyAlignment="1">
      <alignment horizontal="center" vertical="center"/>
    </xf>
    <xf numFmtId="0" fontId="13" fillId="0" borderId="0" xfId="0" quotePrefix="1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13" fillId="0" borderId="0" xfId="1" applyNumberFormat="1" applyFont="1" applyFill="1" applyBorder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39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41" fontId="9" fillId="0" borderId="0" xfId="2" applyNumberFormat="1" applyFont="1" applyFill="1" applyAlignment="1">
      <alignment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41" fontId="13" fillId="0" borderId="4" xfId="2" applyNumberFormat="1" applyFont="1" applyFill="1" applyBorder="1" applyAlignment="1">
      <alignment vertical="center"/>
    </xf>
    <xf numFmtId="40" fontId="13" fillId="0" borderId="0" xfId="1" applyFont="1" applyFill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2" applyNumberFormat="1" applyFont="1" applyFill="1" applyAlignment="1">
      <alignment vertical="center"/>
    </xf>
    <xf numFmtId="39" fontId="13" fillId="0" borderId="0" xfId="0" applyFont="1" applyAlignment="1">
      <alignment horizontal="left" vertical="center"/>
    </xf>
    <xf numFmtId="41" fontId="9" fillId="0" borderId="0" xfId="3" applyNumberFormat="1" applyFont="1" applyFill="1" applyAlignment="1">
      <alignment vertical="center"/>
    </xf>
    <xf numFmtId="41" fontId="9" fillId="0" borderId="3" xfId="2" applyNumberFormat="1" applyFont="1" applyFill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0" fontId="13" fillId="0" borderId="0" xfId="1" applyFont="1" applyFill="1" applyBorder="1" applyAlignment="1">
      <alignment vertical="center"/>
    </xf>
    <xf numFmtId="41" fontId="13" fillId="0" borderId="5" xfId="2" applyNumberFormat="1" applyFont="1" applyFill="1" applyBorder="1" applyAlignment="1">
      <alignment vertical="center"/>
    </xf>
    <xf numFmtId="39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Continuous" vertical="center"/>
    </xf>
    <xf numFmtId="49" fontId="14" fillId="0" borderId="0" xfId="0" quotePrefix="1" applyNumberFormat="1" applyFont="1" applyAlignment="1">
      <alignment horizontal="centerContinuous" vertical="center"/>
    </xf>
    <xf numFmtId="49" fontId="13" fillId="0" borderId="0" xfId="0" quotePrefix="1" applyNumberFormat="1" applyFont="1" applyAlignment="1">
      <alignment horizontal="center" vertical="center"/>
    </xf>
    <xf numFmtId="41" fontId="13" fillId="0" borderId="4" xfId="2" applyNumberFormat="1" applyFont="1" applyFill="1" applyBorder="1" applyAlignment="1">
      <alignment horizontal="right" vertical="center"/>
    </xf>
    <xf numFmtId="165" fontId="13" fillId="0" borderId="0" xfId="0" applyNumberFormat="1" applyFont="1" applyAlignment="1">
      <alignment vertical="center"/>
    </xf>
    <xf numFmtId="41" fontId="13" fillId="0" borderId="6" xfId="2" applyNumberFormat="1" applyFont="1" applyFill="1" applyBorder="1" applyAlignment="1">
      <alignment horizontal="right" vertical="center"/>
    </xf>
    <xf numFmtId="41" fontId="13" fillId="0" borderId="0" xfId="3" applyNumberFormat="1" applyFont="1" applyFill="1" applyBorder="1" applyAlignment="1">
      <alignment horizontal="right" vertical="center"/>
    </xf>
    <xf numFmtId="169" fontId="13" fillId="0" borderId="0" xfId="1" applyNumberFormat="1" applyFont="1" applyFill="1" applyAlignment="1">
      <alignment vertical="center"/>
    </xf>
    <xf numFmtId="41" fontId="13" fillId="0" borderId="0" xfId="2" applyNumberFormat="1" applyFont="1" applyFill="1" applyBorder="1" applyAlignment="1">
      <alignment vertical="center"/>
    </xf>
    <xf numFmtId="39" fontId="13" fillId="0" borderId="0" xfId="0" quotePrefix="1" applyFont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165" fontId="9" fillId="0" borderId="0" xfId="0" applyNumberFormat="1" applyFont="1" applyAlignment="1">
      <alignment vertical="center"/>
    </xf>
    <xf numFmtId="39" fontId="12" fillId="0" borderId="7" xfId="0" applyFont="1" applyBorder="1" applyAlignment="1">
      <alignment vertical="center"/>
    </xf>
    <xf numFmtId="39" fontId="13" fillId="0" borderId="7" xfId="0" applyFont="1" applyBorder="1" applyAlignment="1">
      <alignment vertical="center"/>
    </xf>
    <xf numFmtId="41" fontId="13" fillId="0" borderId="0" xfId="1" applyNumberFormat="1" applyFont="1" applyFill="1" applyBorder="1" applyAlignment="1">
      <alignment vertical="center"/>
    </xf>
    <xf numFmtId="49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vertical="center"/>
    </xf>
    <xf numFmtId="37" fontId="13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left" vertical="center"/>
    </xf>
    <xf numFmtId="41" fontId="13" fillId="0" borderId="0" xfId="0" quotePrefix="1" applyNumberFormat="1" applyFont="1" applyAlignment="1">
      <alignment horizontal="right" vertical="center"/>
    </xf>
    <xf numFmtId="0" fontId="15" fillId="0" borderId="0" xfId="0" quotePrefix="1" applyNumberFormat="1" applyFont="1" applyAlignment="1">
      <alignment horizontal="center" vertical="center"/>
    </xf>
    <xf numFmtId="41" fontId="13" fillId="0" borderId="4" xfId="3" applyNumberFormat="1" applyFont="1" applyFill="1" applyBorder="1" applyAlignment="1">
      <alignment vertical="center"/>
    </xf>
    <xf numFmtId="41" fontId="13" fillId="0" borderId="0" xfId="3" applyNumberFormat="1" applyFont="1" applyFill="1" applyAlignment="1">
      <alignment vertical="center"/>
    </xf>
    <xf numFmtId="2" fontId="10" fillId="0" borderId="0" xfId="0" applyNumberFormat="1" applyFont="1" applyAlignment="1">
      <alignment horizontal="center" vertical="center"/>
    </xf>
    <xf numFmtId="41" fontId="13" fillId="0" borderId="3" xfId="3" applyNumberFormat="1" applyFont="1" applyFill="1" applyBorder="1" applyAlignment="1">
      <alignment horizontal="right" vertical="center"/>
    </xf>
    <xf numFmtId="41" fontId="13" fillId="0" borderId="0" xfId="3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37" fontId="13" fillId="0" borderId="0" xfId="0" applyNumberFormat="1" applyFont="1" applyAlignment="1">
      <alignment vertical="center"/>
    </xf>
    <xf numFmtId="41" fontId="13" fillId="0" borderId="3" xfId="2" applyNumberFormat="1" applyFont="1" applyFill="1" applyBorder="1" applyAlignment="1">
      <alignment vertical="center"/>
    </xf>
    <xf numFmtId="41" fontId="9" fillId="0" borderId="5" xfId="2" applyNumberFormat="1" applyFont="1" applyFill="1" applyBorder="1" applyAlignment="1">
      <alignment vertical="center"/>
    </xf>
    <xf numFmtId="37" fontId="10" fillId="0" borderId="0" xfId="0" applyNumberFormat="1" applyFont="1" applyAlignment="1">
      <alignment horizontal="center" vertical="center"/>
    </xf>
    <xf numFmtId="39" fontId="9" fillId="0" borderId="0" xfId="0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43" fontId="9" fillId="0" borderId="5" xfId="0" applyNumberFormat="1" applyFont="1" applyBorder="1" applyAlignment="1">
      <alignment vertical="center"/>
    </xf>
    <xf numFmtId="17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37" fontId="13" fillId="0" borderId="5" xfId="0" applyNumberFormat="1" applyFont="1" applyBorder="1" applyAlignment="1">
      <alignment vertical="center"/>
    </xf>
    <xf numFmtId="173" fontId="13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 vertical="center"/>
    </xf>
    <xf numFmtId="39" fontId="11" fillId="0" borderId="0" xfId="0" applyFont="1" applyAlignment="1">
      <alignment vertical="center"/>
    </xf>
    <xf numFmtId="39" fontId="9" fillId="0" borderId="0" xfId="0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40" fontId="9" fillId="0" borderId="0" xfId="1" applyFont="1" applyFill="1" applyAlignment="1">
      <alignment horizontal="centerContinuous" vertical="center"/>
    </xf>
    <xf numFmtId="49" fontId="11" fillId="0" borderId="0" xfId="0" quotePrefix="1" applyNumberFormat="1" applyFont="1" applyAlignment="1">
      <alignment horizontal="left" vertical="center"/>
    </xf>
    <xf numFmtId="49" fontId="9" fillId="0" borderId="0" xfId="0" quotePrefix="1" applyNumberFormat="1" applyFont="1" applyAlignment="1">
      <alignment horizontal="centerContinuous" vertical="center"/>
    </xf>
    <xf numFmtId="49" fontId="11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39" fontId="9" fillId="0" borderId="3" xfId="0" applyFont="1" applyBorder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9" fillId="0" borderId="3" xfId="11" applyFont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41" fontId="9" fillId="0" borderId="8" xfId="2" applyNumberFormat="1" applyFont="1" applyFill="1" applyBorder="1" applyAlignment="1">
      <alignment horizontal="center" vertical="center"/>
    </xf>
    <xf numFmtId="41" fontId="9" fillId="0" borderId="9" xfId="2" applyNumberFormat="1" applyFont="1" applyFill="1" applyBorder="1" applyAlignment="1">
      <alignment horizontal="center" vertical="center"/>
    </xf>
    <xf numFmtId="41" fontId="9" fillId="0" borderId="10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Alignment="1">
      <alignment horizontal="center" vertical="center"/>
    </xf>
    <xf numFmtId="41" fontId="9" fillId="0" borderId="8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9" xfId="1" applyNumberFormat="1" applyFont="1" applyFill="1" applyBorder="1" applyAlignment="1">
      <alignment horizontal="center" vertical="center"/>
    </xf>
    <xf numFmtId="41" fontId="11" fillId="0" borderId="0" xfId="0" applyNumberFormat="1" applyFont="1" applyAlignment="1">
      <alignment vertical="center"/>
    </xf>
    <xf numFmtId="169" fontId="13" fillId="0" borderId="0" xfId="1" applyNumberFormat="1" applyFont="1" applyFill="1" applyAlignment="1">
      <alignment horizontal="centerContinuous" vertical="center"/>
    </xf>
    <xf numFmtId="169" fontId="13" fillId="0" borderId="0" xfId="1" applyNumberFormat="1" applyFont="1" applyFill="1" applyBorder="1" applyAlignment="1">
      <alignment horizontal="centerContinuous" vertical="center"/>
    </xf>
    <xf numFmtId="40" fontId="13" fillId="0" borderId="0" xfId="0" applyNumberFormat="1" applyFont="1" applyAlignment="1">
      <alignment vertical="center"/>
    </xf>
    <xf numFmtId="41" fontId="13" fillId="0" borderId="0" xfId="2" applyNumberFormat="1" applyFont="1" applyFill="1" applyBorder="1" applyAlignment="1">
      <alignment horizontal="right" vertical="center"/>
    </xf>
    <xf numFmtId="41" fontId="13" fillId="0" borderId="0" xfId="2" applyNumberFormat="1" applyFont="1" applyFill="1" applyAlignment="1">
      <alignment horizontal="right" vertical="center"/>
    </xf>
    <xf numFmtId="41" fontId="9" fillId="0" borderId="0" xfId="2" applyNumberFormat="1" applyFont="1" applyFill="1" applyBorder="1" applyAlignment="1">
      <alignment horizontal="right" vertical="center"/>
    </xf>
    <xf numFmtId="172" fontId="9" fillId="0" borderId="0" xfId="2" applyNumberFormat="1" applyFont="1" applyFill="1" applyAlignment="1">
      <alignment vertical="center"/>
    </xf>
    <xf numFmtId="41" fontId="13" fillId="0" borderId="0" xfId="3" applyNumberFormat="1" applyFont="1" applyFill="1" applyAlignment="1">
      <alignment horizontal="right" vertical="center"/>
    </xf>
    <xf numFmtId="41" fontId="9" fillId="0" borderId="0" xfId="3" applyNumberFormat="1" applyFont="1" applyFill="1" applyAlignment="1">
      <alignment horizontal="right" vertical="center"/>
    </xf>
    <xf numFmtId="41" fontId="9" fillId="0" borderId="3" xfId="2" applyNumberFormat="1" applyFont="1" applyFill="1" applyBorder="1" applyAlignment="1">
      <alignment horizontal="right" vertical="center"/>
    </xf>
    <xf numFmtId="169" fontId="13" fillId="0" borderId="0" xfId="2" applyNumberFormat="1" applyFont="1" applyFill="1" applyBorder="1" applyAlignment="1">
      <alignment vertical="center"/>
    </xf>
    <xf numFmtId="169" fontId="9" fillId="0" borderId="0" xfId="2" applyNumberFormat="1" applyFont="1" applyFill="1" applyBorder="1" applyAlignment="1">
      <alignment vertical="center"/>
    </xf>
    <xf numFmtId="169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right" vertical="center"/>
    </xf>
    <xf numFmtId="40" fontId="12" fillId="0" borderId="0" xfId="0" applyNumberFormat="1" applyFont="1" applyAlignment="1">
      <alignment vertical="center"/>
    </xf>
    <xf numFmtId="41" fontId="13" fillId="0" borderId="0" xfId="1" applyNumberFormat="1" applyFont="1" applyFill="1" applyBorder="1" applyAlignment="1">
      <alignment horizontal="right" vertical="center"/>
    </xf>
    <xf numFmtId="169" fontId="13" fillId="0" borderId="0" xfId="1" applyNumberFormat="1" applyFont="1" applyFill="1" applyBorder="1" applyAlignment="1">
      <alignment vertical="center"/>
    </xf>
    <xf numFmtId="41" fontId="13" fillId="0" borderId="0" xfId="1" applyNumberFormat="1" applyFont="1" applyFill="1" applyAlignment="1">
      <alignment horizontal="right" vertical="center"/>
    </xf>
    <xf numFmtId="169" fontId="13" fillId="0" borderId="0" xfId="3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horizontal="right" vertical="center"/>
    </xf>
    <xf numFmtId="41" fontId="13" fillId="0" borderId="10" xfId="2" applyNumberFormat="1" applyFont="1" applyFill="1" applyBorder="1" applyAlignment="1">
      <alignment horizontal="right" vertical="center"/>
    </xf>
    <xf numFmtId="39" fontId="16" fillId="0" borderId="0" xfId="0" applyFont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169" fontId="9" fillId="0" borderId="0" xfId="0" applyNumberFormat="1" applyFont="1" applyAlignment="1">
      <alignment vertical="center"/>
    </xf>
    <xf numFmtId="40" fontId="9" fillId="0" borderId="0" xfId="0" applyNumberFormat="1" applyFont="1" applyAlignment="1">
      <alignment vertical="center"/>
    </xf>
    <xf numFmtId="39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39" fontId="9" fillId="0" borderId="3" xfId="0" applyFont="1" applyBorder="1" applyAlignment="1">
      <alignment horizontal="center" vertical="center"/>
    </xf>
    <xf numFmtId="49" fontId="9" fillId="0" borderId="3" xfId="0" quotePrefix="1" applyNumberFormat="1" applyFont="1" applyBorder="1" applyAlignment="1">
      <alignment horizontal="center" vertical="center"/>
    </xf>
  </cellXfs>
  <cellStyles count="14">
    <cellStyle name="Comma" xfId="1" builtinId="3"/>
    <cellStyle name="Comma 2" xfId="2" xr:uid="{00000000-0005-0000-0000-000001000000}"/>
    <cellStyle name="Comma 2 2" xfId="3" xr:uid="{00000000-0005-0000-0000-000002000000}"/>
    <cellStyle name="comma zerodec" xfId="4" xr:uid="{00000000-0005-0000-0000-000003000000}"/>
    <cellStyle name="Currency1" xfId="5" xr:uid="{00000000-0005-0000-0000-000004000000}"/>
    <cellStyle name="Dollar (zero dec)" xfId="6" xr:uid="{00000000-0005-0000-0000-000005000000}"/>
    <cellStyle name="Grey" xfId="7" xr:uid="{00000000-0005-0000-0000-000006000000}"/>
    <cellStyle name="Input [yellow]" xfId="8" xr:uid="{00000000-0005-0000-0000-000007000000}"/>
    <cellStyle name="no dec" xfId="9" xr:uid="{00000000-0005-0000-0000-000008000000}"/>
    <cellStyle name="Normal" xfId="0" builtinId="0"/>
    <cellStyle name="Normal - Style1" xfId="10" xr:uid="{00000000-0005-0000-0000-00000A000000}"/>
    <cellStyle name="Normal_CE-E" xfId="11" xr:uid="{00000000-0005-0000-0000-00000B000000}"/>
    <cellStyle name="Percent [2]" xfId="12" xr:uid="{00000000-0005-0000-0000-00000C000000}"/>
    <cellStyle name="Quantity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18" zoomScaleSheetLayoutView="68" workbookViewId="0"/>
  </sheetViews>
  <sheetFormatPr defaultColWidth="11.6640625" defaultRowHeight="13.8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627" zoomScaleNormal="1" zoomScaleSheetLayoutView="6" workbookViewId="0"/>
  </sheetViews>
  <sheetFormatPr defaultColWidth="7" defaultRowHeight="13.8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55" transitionEvaluation="1" transitionEntry="1"/>
  <dimension ref="A1:L91"/>
  <sheetViews>
    <sheetView showGridLines="0" tabSelected="1" view="pageBreakPreview" topLeftCell="A55" zoomScale="70" zoomScaleNormal="115" zoomScaleSheetLayoutView="70" workbookViewId="0">
      <selection activeCell="S68" sqref="S68"/>
    </sheetView>
  </sheetViews>
  <sheetFormatPr defaultColWidth="9.5546875" defaultRowHeight="24" customHeight="1"/>
  <cols>
    <col min="1" max="1" width="34.33203125" style="34" customWidth="1"/>
    <col min="2" max="2" width="8.6640625" style="8" customWidth="1"/>
    <col min="3" max="3" width="1.5546875" style="8" customWidth="1"/>
    <col min="4" max="4" width="6.5546875" style="31" customWidth="1"/>
    <col min="5" max="5" width="0.6640625" style="21" customWidth="1"/>
    <col min="6" max="6" width="16.77734375" style="31" customWidth="1"/>
    <col min="7" max="7" width="0.6640625" style="8" customWidth="1"/>
    <col min="8" max="8" width="16.77734375" style="31" customWidth="1"/>
    <col min="9" max="9" width="0.6640625" style="8" customWidth="1"/>
    <col min="10" max="10" width="16.77734375" style="8" customWidth="1"/>
    <col min="11" max="11" width="0.6640625" style="8" customWidth="1"/>
    <col min="12" max="12" width="16.77734375" style="8" customWidth="1"/>
    <col min="13" max="13" width="0.5546875" style="8" customWidth="1"/>
    <col min="14" max="30" width="9.5546875" style="8"/>
    <col min="31" max="33" width="15.5546875" style="8" customWidth="1"/>
    <col min="34" max="51" width="9.5546875" style="8"/>
    <col min="52" max="56" width="10.5546875" style="8" customWidth="1"/>
    <col min="57" max="65" width="9.5546875" style="8"/>
    <col min="66" max="70" width="10.5546875" style="8" customWidth="1"/>
    <col min="71" max="16384" width="9.5546875" style="8"/>
  </cols>
  <sheetData>
    <row r="1" spans="1:12" ht="24" customHeight="1">
      <c r="A1" s="4" t="s">
        <v>113</v>
      </c>
      <c r="B1" s="5"/>
      <c r="C1" s="5"/>
      <c r="D1" s="6"/>
      <c r="E1" s="7"/>
      <c r="F1" s="6"/>
      <c r="H1" s="6"/>
    </row>
    <row r="2" spans="1:12" ht="24" customHeight="1">
      <c r="A2" s="4" t="s">
        <v>112</v>
      </c>
      <c r="B2" s="9"/>
      <c r="C2" s="9"/>
      <c r="D2" s="9"/>
      <c r="E2" s="9"/>
      <c r="F2" s="9"/>
      <c r="H2" s="9"/>
    </row>
    <row r="3" spans="1:12" ht="24" customHeight="1">
      <c r="A3" s="4" t="s">
        <v>172</v>
      </c>
      <c r="B3" s="9"/>
      <c r="C3" s="9"/>
      <c r="D3" s="9"/>
      <c r="E3" s="9"/>
      <c r="F3" s="9"/>
      <c r="H3" s="9"/>
    </row>
    <row r="4" spans="1:12" ht="24" customHeight="1">
      <c r="A4" s="8"/>
      <c r="B4" s="10"/>
      <c r="C4" s="10"/>
      <c r="D4" s="11"/>
      <c r="E4" s="10"/>
      <c r="F4" s="12"/>
      <c r="H4" s="12"/>
      <c r="L4" s="12" t="s">
        <v>47</v>
      </c>
    </row>
    <row r="5" spans="1:12" ht="24" customHeight="1">
      <c r="A5" s="8"/>
      <c r="B5" s="10"/>
      <c r="C5" s="10"/>
      <c r="D5" s="11"/>
      <c r="E5" s="10"/>
      <c r="F5" s="127" t="s">
        <v>82</v>
      </c>
      <c r="G5" s="127"/>
      <c r="H5" s="127"/>
      <c r="J5" s="126" t="s">
        <v>83</v>
      </c>
      <c r="K5" s="126"/>
      <c r="L5" s="126"/>
    </row>
    <row r="6" spans="1:12" ht="24" customHeight="1">
      <c r="A6" s="8"/>
      <c r="D6" s="123" t="s">
        <v>4</v>
      </c>
      <c r="E6" s="13"/>
      <c r="F6" s="14" t="s">
        <v>173</v>
      </c>
      <c r="G6" s="15"/>
      <c r="H6" s="14" t="s">
        <v>150</v>
      </c>
      <c r="J6" s="14" t="s">
        <v>173</v>
      </c>
      <c r="K6" s="15"/>
      <c r="L6" s="14" t="s">
        <v>150</v>
      </c>
    </row>
    <row r="7" spans="1:12" ht="24" customHeight="1">
      <c r="A7" s="8"/>
      <c r="D7" s="16"/>
      <c r="E7" s="13"/>
      <c r="F7" s="17" t="s">
        <v>44</v>
      </c>
      <c r="H7" s="17" t="s">
        <v>45</v>
      </c>
      <c r="J7" s="17" t="s">
        <v>44</v>
      </c>
      <c r="K7" s="18"/>
      <c r="L7" s="17" t="s">
        <v>45</v>
      </c>
    </row>
    <row r="8" spans="1:12" ht="24" customHeight="1">
      <c r="A8" s="8"/>
      <c r="D8" s="16"/>
      <c r="E8" s="13"/>
      <c r="F8" s="17" t="s">
        <v>46</v>
      </c>
      <c r="H8" s="19"/>
      <c r="J8" s="17" t="s">
        <v>46</v>
      </c>
      <c r="K8" s="18"/>
      <c r="L8" s="19"/>
    </row>
    <row r="9" spans="1:12" ht="24" customHeight="1">
      <c r="A9" s="4" t="s">
        <v>6</v>
      </c>
      <c r="D9" s="20"/>
      <c r="F9" s="22"/>
      <c r="H9" s="22"/>
    </row>
    <row r="10" spans="1:12" ht="24" customHeight="1">
      <c r="A10" s="4" t="s">
        <v>7</v>
      </c>
      <c r="C10" s="23"/>
      <c r="D10" s="24"/>
      <c r="E10" s="23"/>
      <c r="F10" s="23"/>
      <c r="G10" s="23"/>
      <c r="H10" s="23"/>
      <c r="I10" s="23"/>
      <c r="J10" s="23"/>
    </row>
    <row r="11" spans="1:12" ht="24" customHeight="1">
      <c r="A11" s="25" t="s">
        <v>23</v>
      </c>
      <c r="B11" s="25"/>
      <c r="C11" s="23"/>
      <c r="D11" s="2"/>
      <c r="E11" s="26"/>
      <c r="F11" s="27">
        <v>54533</v>
      </c>
      <c r="H11" s="1">
        <v>89472</v>
      </c>
      <c r="I11" s="2"/>
      <c r="J11" s="1">
        <v>42305</v>
      </c>
      <c r="K11" s="2"/>
      <c r="L11" s="1">
        <v>78726</v>
      </c>
    </row>
    <row r="12" spans="1:12" s="15" customFormat="1" ht="24" customHeight="1">
      <c r="A12" s="25" t="s">
        <v>133</v>
      </c>
      <c r="B12" s="25"/>
      <c r="C12" s="23"/>
      <c r="D12" s="2" t="s">
        <v>101</v>
      </c>
      <c r="E12" s="26"/>
      <c r="F12" s="27">
        <v>3488</v>
      </c>
      <c r="G12" s="8"/>
      <c r="H12" s="1">
        <v>7261</v>
      </c>
      <c r="I12" s="2"/>
      <c r="J12" s="1">
        <v>4381</v>
      </c>
      <c r="K12" s="2"/>
      <c r="L12" s="1">
        <v>7237</v>
      </c>
    </row>
    <row r="13" spans="1:12" s="15" customFormat="1" ht="24" customHeight="1">
      <c r="A13" s="8" t="s">
        <v>130</v>
      </c>
      <c r="B13" s="25"/>
      <c r="C13" s="23"/>
      <c r="D13" s="2" t="s">
        <v>76</v>
      </c>
      <c r="E13" s="26"/>
      <c r="F13" s="27">
        <v>27544</v>
      </c>
      <c r="G13" s="8"/>
      <c r="H13" s="1">
        <v>17039</v>
      </c>
      <c r="I13" s="2"/>
      <c r="J13" s="1">
        <v>0</v>
      </c>
      <c r="K13" s="2"/>
      <c r="L13" s="1">
        <v>0</v>
      </c>
    </row>
    <row r="14" spans="1:12" ht="24" customHeight="1">
      <c r="A14" s="28" t="s">
        <v>58</v>
      </c>
      <c r="B14" s="28"/>
      <c r="C14" s="23"/>
      <c r="D14" s="29">
        <v>5</v>
      </c>
      <c r="E14" s="26"/>
      <c r="F14" s="27">
        <v>168206</v>
      </c>
      <c r="H14" s="1">
        <v>190074</v>
      </c>
      <c r="I14" s="3"/>
      <c r="J14" s="1">
        <v>168206</v>
      </c>
      <c r="K14" s="3"/>
      <c r="L14" s="1">
        <v>190074</v>
      </c>
    </row>
    <row r="15" spans="1:12" ht="24" customHeight="1">
      <c r="A15" s="25" t="s">
        <v>33</v>
      </c>
      <c r="B15" s="25"/>
      <c r="C15" s="23"/>
      <c r="D15" s="29">
        <v>6</v>
      </c>
      <c r="E15" s="26"/>
      <c r="F15" s="27">
        <v>295585</v>
      </c>
      <c r="H15" s="1">
        <v>299758</v>
      </c>
      <c r="I15" s="3"/>
      <c r="J15" s="1">
        <v>295585</v>
      </c>
      <c r="K15" s="3"/>
      <c r="L15" s="1">
        <v>299758</v>
      </c>
    </row>
    <row r="16" spans="1:12" ht="24" customHeight="1">
      <c r="A16" s="25" t="s">
        <v>28</v>
      </c>
      <c r="B16" s="25"/>
      <c r="C16" s="23"/>
      <c r="D16" s="29">
        <v>7</v>
      </c>
      <c r="E16" s="26"/>
      <c r="F16" s="27">
        <v>13398</v>
      </c>
      <c r="H16" s="1">
        <v>16431</v>
      </c>
      <c r="I16" s="3"/>
      <c r="J16" s="1">
        <v>13398</v>
      </c>
      <c r="K16" s="3"/>
      <c r="L16" s="1">
        <v>16431</v>
      </c>
    </row>
    <row r="17" spans="1:12" ht="24" customHeight="1">
      <c r="A17" s="25" t="s">
        <v>57</v>
      </c>
      <c r="B17" s="25"/>
      <c r="C17" s="23"/>
      <c r="D17" s="29">
        <v>8</v>
      </c>
      <c r="E17" s="26"/>
      <c r="F17" s="27">
        <v>3736</v>
      </c>
      <c r="H17" s="1">
        <v>8645</v>
      </c>
      <c r="I17" s="3"/>
      <c r="J17" s="1">
        <v>3736</v>
      </c>
      <c r="K17" s="3"/>
      <c r="L17" s="1">
        <v>8645</v>
      </c>
    </row>
    <row r="18" spans="1:12" ht="24" customHeight="1">
      <c r="A18" s="25" t="s">
        <v>158</v>
      </c>
      <c r="B18" s="25"/>
      <c r="C18" s="23"/>
      <c r="D18" s="29">
        <v>9</v>
      </c>
      <c r="E18" s="26"/>
      <c r="F18" s="27">
        <v>20765</v>
      </c>
      <c r="H18" s="1">
        <v>7776</v>
      </c>
      <c r="I18" s="3"/>
      <c r="J18" s="1">
        <v>20765</v>
      </c>
      <c r="K18" s="3"/>
      <c r="L18" s="1">
        <v>7776</v>
      </c>
    </row>
    <row r="19" spans="1:12" ht="24" customHeight="1">
      <c r="A19" s="25" t="s">
        <v>152</v>
      </c>
      <c r="B19" s="25"/>
      <c r="C19" s="23"/>
      <c r="D19" s="29">
        <v>11</v>
      </c>
      <c r="E19" s="26"/>
      <c r="F19" s="27">
        <v>60215</v>
      </c>
      <c r="H19" s="1">
        <v>80134</v>
      </c>
      <c r="I19" s="3"/>
      <c r="J19" s="1">
        <v>60215</v>
      </c>
      <c r="K19" s="3"/>
      <c r="L19" s="1">
        <v>80134</v>
      </c>
    </row>
    <row r="20" spans="1:12" ht="24" customHeight="1">
      <c r="A20" s="25" t="s">
        <v>5</v>
      </c>
      <c r="B20" s="25"/>
      <c r="C20" s="23"/>
      <c r="D20" s="29"/>
      <c r="E20" s="26"/>
      <c r="F20" s="27">
        <v>7517</v>
      </c>
      <c r="H20" s="1">
        <v>8232</v>
      </c>
      <c r="I20" s="3"/>
      <c r="J20" s="1">
        <v>5501</v>
      </c>
      <c r="K20" s="3"/>
      <c r="L20" s="1">
        <v>6872</v>
      </c>
    </row>
    <row r="21" spans="1:12" ht="24" customHeight="1">
      <c r="A21" s="4" t="s">
        <v>8</v>
      </c>
      <c r="C21" s="23"/>
      <c r="D21" s="24"/>
      <c r="E21" s="23"/>
      <c r="F21" s="30">
        <f>SUM(F11:F20)</f>
        <v>654987</v>
      </c>
      <c r="G21" s="31"/>
      <c r="H21" s="30">
        <f>SUM(H11:H20)</f>
        <v>724822</v>
      </c>
      <c r="I21" s="31"/>
      <c r="J21" s="30">
        <f>SUM(J11:J20)</f>
        <v>614092</v>
      </c>
      <c r="K21" s="32"/>
      <c r="L21" s="30">
        <f>SUM(L11:L20)</f>
        <v>695653</v>
      </c>
    </row>
    <row r="22" spans="1:12" ht="24" customHeight="1">
      <c r="A22" s="4" t="s">
        <v>9</v>
      </c>
      <c r="C22" s="23"/>
      <c r="D22" s="24"/>
      <c r="E22" s="23"/>
      <c r="G22" s="31"/>
      <c r="H22" s="33"/>
      <c r="I22" s="31"/>
      <c r="K22" s="32"/>
      <c r="L22" s="33"/>
    </row>
    <row r="23" spans="1:12" ht="24" customHeight="1">
      <c r="A23" s="8" t="s">
        <v>29</v>
      </c>
      <c r="C23" s="23"/>
      <c r="D23" s="2" t="s">
        <v>143</v>
      </c>
      <c r="E23" s="26"/>
      <c r="F23" s="27">
        <v>46483</v>
      </c>
      <c r="H23" s="1">
        <v>49424</v>
      </c>
      <c r="I23" s="2"/>
      <c r="J23" s="124">
        <v>46483</v>
      </c>
      <c r="K23" s="2"/>
      <c r="L23" s="1">
        <v>49424</v>
      </c>
    </row>
    <row r="24" spans="1:12" ht="24" customHeight="1">
      <c r="A24" s="34" t="s">
        <v>72</v>
      </c>
      <c r="C24" s="23"/>
      <c r="D24" s="2" t="s">
        <v>77</v>
      </c>
      <c r="E24" s="26"/>
      <c r="F24" s="35">
        <v>360045</v>
      </c>
      <c r="H24" s="1">
        <v>358930</v>
      </c>
      <c r="I24" s="2"/>
      <c r="J24" s="1">
        <v>360045</v>
      </c>
      <c r="K24" s="2"/>
      <c r="L24" s="1">
        <v>358930</v>
      </c>
    </row>
    <row r="25" spans="1:12" ht="24" customHeight="1">
      <c r="A25" s="25" t="s">
        <v>92</v>
      </c>
      <c r="C25" s="23"/>
      <c r="D25" s="2" t="s">
        <v>128</v>
      </c>
      <c r="E25" s="26"/>
      <c r="F25" s="35">
        <v>64045</v>
      </c>
      <c r="H25" s="1">
        <v>75721</v>
      </c>
      <c r="I25" s="3"/>
      <c r="J25" s="1">
        <v>64045</v>
      </c>
      <c r="K25" s="3"/>
      <c r="L25" s="1">
        <v>75721</v>
      </c>
    </row>
    <row r="26" spans="1:12" ht="24" customHeight="1">
      <c r="A26" s="8" t="s">
        <v>75</v>
      </c>
      <c r="C26" s="23"/>
      <c r="D26" s="2">
        <v>7</v>
      </c>
      <c r="E26" s="26"/>
      <c r="F26" s="35">
        <v>3689</v>
      </c>
      <c r="H26" s="1">
        <v>4193</v>
      </c>
      <c r="I26" s="3"/>
      <c r="J26" s="1">
        <v>3689</v>
      </c>
      <c r="K26" s="3"/>
      <c r="L26" s="1">
        <v>4193</v>
      </c>
    </row>
    <row r="27" spans="1:12" ht="24" customHeight="1">
      <c r="A27" s="8" t="s">
        <v>74</v>
      </c>
      <c r="C27" s="23"/>
      <c r="D27" s="2">
        <v>8</v>
      </c>
      <c r="E27" s="26"/>
      <c r="F27" s="35">
        <v>716</v>
      </c>
      <c r="H27" s="1">
        <v>0</v>
      </c>
      <c r="I27" s="3"/>
      <c r="J27" s="1">
        <v>716</v>
      </c>
      <c r="K27" s="3"/>
      <c r="L27" s="1">
        <v>0</v>
      </c>
    </row>
    <row r="28" spans="1:12" ht="24" customHeight="1">
      <c r="A28" s="25" t="s">
        <v>159</v>
      </c>
      <c r="C28" s="23"/>
      <c r="D28" s="2" t="s">
        <v>108</v>
      </c>
      <c r="E28" s="26"/>
      <c r="F28" s="35">
        <v>20682</v>
      </c>
      <c r="H28" s="1">
        <v>11709</v>
      </c>
      <c r="I28" s="3"/>
      <c r="J28" s="1">
        <v>20682</v>
      </c>
      <c r="K28" s="3"/>
      <c r="L28" s="1">
        <v>11709</v>
      </c>
    </row>
    <row r="29" spans="1:12" ht="24" customHeight="1">
      <c r="A29" s="8" t="s">
        <v>127</v>
      </c>
      <c r="C29" s="23"/>
      <c r="D29" s="2" t="s">
        <v>135</v>
      </c>
      <c r="E29" s="26"/>
      <c r="F29" s="27">
        <v>0</v>
      </c>
      <c r="H29" s="1">
        <v>0</v>
      </c>
      <c r="I29" s="3"/>
      <c r="J29" s="1">
        <v>20000</v>
      </c>
      <c r="K29" s="3"/>
      <c r="L29" s="1">
        <v>20000</v>
      </c>
    </row>
    <row r="30" spans="1:12" ht="24" customHeight="1">
      <c r="A30" s="8" t="s">
        <v>71</v>
      </c>
      <c r="C30" s="23"/>
      <c r="D30" s="3"/>
      <c r="E30" s="26"/>
      <c r="F30" s="27">
        <v>6333</v>
      </c>
      <c r="H30" s="1">
        <v>6333</v>
      </c>
      <c r="I30" s="3"/>
      <c r="J30" s="1">
        <v>6333</v>
      </c>
      <c r="K30" s="3"/>
      <c r="L30" s="1">
        <v>6333</v>
      </c>
    </row>
    <row r="31" spans="1:12" ht="24" customHeight="1">
      <c r="A31" s="8" t="s">
        <v>31</v>
      </c>
      <c r="C31" s="23"/>
      <c r="D31" s="3"/>
      <c r="E31" s="26"/>
      <c r="F31" s="27">
        <v>2105</v>
      </c>
      <c r="H31" s="1">
        <v>6142</v>
      </c>
      <c r="I31" s="3"/>
      <c r="J31" s="1">
        <v>2063</v>
      </c>
      <c r="K31" s="3"/>
      <c r="L31" s="1">
        <v>6056</v>
      </c>
    </row>
    <row r="32" spans="1:12" ht="24" customHeight="1">
      <c r="A32" s="8" t="s">
        <v>102</v>
      </c>
      <c r="C32" s="23"/>
      <c r="D32" s="3"/>
      <c r="E32" s="26"/>
      <c r="F32" s="27">
        <v>1715</v>
      </c>
      <c r="H32" s="1">
        <v>3431</v>
      </c>
      <c r="I32" s="3"/>
      <c r="J32" s="1">
        <v>1424</v>
      </c>
      <c r="K32" s="3"/>
      <c r="L32" s="1">
        <v>2849</v>
      </c>
    </row>
    <row r="33" spans="1:12" ht="24" customHeight="1">
      <c r="A33" s="8" t="s">
        <v>32</v>
      </c>
      <c r="C33" s="23"/>
      <c r="D33" s="3"/>
      <c r="E33" s="26"/>
      <c r="F33" s="27">
        <v>32137</v>
      </c>
      <c r="H33" s="1">
        <v>36874</v>
      </c>
      <c r="I33" s="3"/>
      <c r="J33" s="1">
        <v>28156</v>
      </c>
      <c r="K33" s="3"/>
      <c r="L33" s="1">
        <v>31900</v>
      </c>
    </row>
    <row r="34" spans="1:12" ht="24" customHeight="1">
      <c r="A34" s="8" t="s">
        <v>52</v>
      </c>
      <c r="C34" s="23"/>
      <c r="D34" s="3"/>
      <c r="E34" s="26"/>
      <c r="F34" s="36">
        <v>150496</v>
      </c>
      <c r="H34" s="37">
        <v>146910</v>
      </c>
      <c r="I34" s="3"/>
      <c r="J34" s="37">
        <v>145232</v>
      </c>
      <c r="K34" s="3"/>
      <c r="L34" s="37">
        <v>142918</v>
      </c>
    </row>
    <row r="35" spans="1:12" ht="24" customHeight="1">
      <c r="A35" s="4" t="s">
        <v>10</v>
      </c>
      <c r="C35" s="23"/>
      <c r="D35" s="24"/>
      <c r="E35" s="23"/>
      <c r="F35" s="30">
        <f>SUM(F23:F34)</f>
        <v>688446</v>
      </c>
      <c r="G35" s="38"/>
      <c r="H35" s="30">
        <f>SUM(H23:H34)</f>
        <v>699667</v>
      </c>
      <c r="I35" s="38"/>
      <c r="J35" s="30">
        <f>SUM(J23:J34)</f>
        <v>698868</v>
      </c>
      <c r="K35" s="32"/>
      <c r="L35" s="30">
        <f>SUM(L23:L34)</f>
        <v>710033</v>
      </c>
    </row>
    <row r="36" spans="1:12" ht="24" customHeight="1" thickBot="1">
      <c r="A36" s="4" t="s">
        <v>11</v>
      </c>
      <c r="D36" s="24"/>
      <c r="E36" s="23"/>
      <c r="F36" s="39">
        <f>F21+F35</f>
        <v>1343433</v>
      </c>
      <c r="H36" s="39">
        <f>H21+H35</f>
        <v>1424489</v>
      </c>
      <c r="J36" s="39">
        <f>J21+J35</f>
        <v>1312960</v>
      </c>
      <c r="K36" s="32"/>
      <c r="L36" s="39">
        <f>L21+L35</f>
        <v>1405686</v>
      </c>
    </row>
    <row r="37" spans="1:12" ht="24" customHeight="1" thickTop="1">
      <c r="A37" s="4"/>
    </row>
    <row r="38" spans="1:12" ht="24" customHeight="1">
      <c r="A38" s="8" t="s">
        <v>3</v>
      </c>
      <c r="D38" s="40"/>
      <c r="E38" s="8"/>
      <c r="H38" s="8"/>
    </row>
    <row r="39" spans="1:12" ht="24" customHeight="1">
      <c r="A39" s="4" t="s">
        <v>113</v>
      </c>
      <c r="B39" s="5"/>
      <c r="C39" s="5"/>
      <c r="D39" s="41"/>
      <c r="E39" s="7"/>
    </row>
    <row r="40" spans="1:12" ht="24" customHeight="1">
      <c r="A40" s="4" t="s">
        <v>115</v>
      </c>
      <c r="B40" s="9"/>
      <c r="C40" s="9"/>
      <c r="D40" s="42"/>
      <c r="E40" s="9"/>
    </row>
    <row r="41" spans="1:12" ht="24" customHeight="1">
      <c r="A41" s="4" t="s">
        <v>172</v>
      </c>
      <c r="B41" s="43"/>
      <c r="C41" s="43"/>
      <c r="D41" s="43"/>
      <c r="E41" s="43"/>
      <c r="F41" s="43"/>
      <c r="H41" s="43"/>
    </row>
    <row r="42" spans="1:12" ht="24" customHeight="1">
      <c r="A42" s="8"/>
      <c r="B42" s="10"/>
      <c r="C42" s="10"/>
      <c r="D42" s="11"/>
      <c r="E42" s="10"/>
      <c r="F42" s="12"/>
      <c r="H42" s="12"/>
      <c r="L42" s="12" t="s">
        <v>47</v>
      </c>
    </row>
    <row r="43" spans="1:12" ht="24" customHeight="1">
      <c r="A43" s="8"/>
      <c r="B43" s="10"/>
      <c r="C43" s="10"/>
      <c r="D43" s="11"/>
      <c r="E43" s="10"/>
      <c r="F43" s="127" t="s">
        <v>82</v>
      </c>
      <c r="G43" s="127"/>
      <c r="H43" s="127"/>
      <c r="J43" s="126" t="s">
        <v>83</v>
      </c>
      <c r="K43" s="126"/>
      <c r="L43" s="126"/>
    </row>
    <row r="44" spans="1:12" ht="24" customHeight="1">
      <c r="A44" s="8"/>
      <c r="D44" s="123" t="s">
        <v>4</v>
      </c>
      <c r="E44" s="13"/>
      <c r="F44" s="14" t="s">
        <v>173</v>
      </c>
      <c r="G44" s="15"/>
      <c r="H44" s="14" t="s">
        <v>150</v>
      </c>
      <c r="J44" s="14" t="s">
        <v>173</v>
      </c>
      <c r="K44" s="15"/>
      <c r="L44" s="14" t="s">
        <v>150</v>
      </c>
    </row>
    <row r="45" spans="1:12" ht="24" customHeight="1">
      <c r="A45" s="8"/>
      <c r="D45" s="16"/>
      <c r="E45" s="13"/>
      <c r="F45" s="17" t="s">
        <v>44</v>
      </c>
      <c r="H45" s="17" t="s">
        <v>45</v>
      </c>
      <c r="J45" s="17" t="s">
        <v>44</v>
      </c>
      <c r="K45" s="18"/>
      <c r="L45" s="17" t="s">
        <v>45</v>
      </c>
    </row>
    <row r="46" spans="1:12" ht="24" customHeight="1">
      <c r="A46" s="8"/>
      <c r="D46" s="16"/>
      <c r="E46" s="13"/>
      <c r="F46" s="17" t="s">
        <v>46</v>
      </c>
      <c r="H46" s="19"/>
      <c r="J46" s="17" t="s">
        <v>46</v>
      </c>
      <c r="K46" s="18"/>
      <c r="L46" s="19"/>
    </row>
    <row r="47" spans="1:12" ht="24" customHeight="1">
      <c r="A47" s="4" t="s">
        <v>12</v>
      </c>
      <c r="B47" s="20"/>
      <c r="C47" s="20"/>
      <c r="D47" s="24"/>
      <c r="E47" s="20"/>
      <c r="F47" s="20"/>
      <c r="H47" s="20"/>
    </row>
    <row r="48" spans="1:12" ht="24" customHeight="1">
      <c r="A48" s="4" t="s">
        <v>13</v>
      </c>
      <c r="D48" s="24"/>
    </row>
    <row r="49" spans="1:12" ht="24" customHeight="1">
      <c r="A49" s="8" t="s">
        <v>30</v>
      </c>
      <c r="D49" s="2"/>
      <c r="E49" s="26"/>
      <c r="F49" s="27">
        <v>6645</v>
      </c>
      <c r="H49" s="1">
        <v>5491</v>
      </c>
      <c r="I49" s="2"/>
      <c r="J49" s="1">
        <v>855</v>
      </c>
      <c r="K49" s="2"/>
      <c r="L49" s="1">
        <v>679</v>
      </c>
    </row>
    <row r="50" spans="1:12" ht="24" customHeight="1">
      <c r="A50" s="8" t="s">
        <v>69</v>
      </c>
      <c r="D50" s="2" t="s">
        <v>155</v>
      </c>
      <c r="E50" s="26"/>
      <c r="F50" s="27">
        <v>53816</v>
      </c>
      <c r="H50" s="1">
        <v>298080</v>
      </c>
      <c r="I50" s="2"/>
      <c r="J50" s="1">
        <v>53816</v>
      </c>
      <c r="K50" s="2"/>
      <c r="L50" s="1">
        <v>298080</v>
      </c>
    </row>
    <row r="51" spans="1:12" ht="24" customHeight="1">
      <c r="A51" s="8" t="s">
        <v>114</v>
      </c>
      <c r="D51" s="2"/>
      <c r="E51" s="26"/>
      <c r="F51" s="27">
        <v>2079</v>
      </c>
      <c r="H51" s="1">
        <v>4078</v>
      </c>
      <c r="I51" s="2"/>
      <c r="J51" s="1">
        <v>1726</v>
      </c>
      <c r="K51" s="2"/>
      <c r="L51" s="1">
        <v>3386</v>
      </c>
    </row>
    <row r="52" spans="1:12" ht="24" customHeight="1">
      <c r="A52" s="8" t="s">
        <v>53</v>
      </c>
      <c r="D52" s="2"/>
      <c r="E52" s="26"/>
      <c r="F52" s="27">
        <v>1687</v>
      </c>
      <c r="H52" s="1">
        <v>0</v>
      </c>
      <c r="I52" s="2"/>
      <c r="J52" s="1">
        <v>0</v>
      </c>
      <c r="K52" s="2"/>
      <c r="L52" s="1">
        <v>0</v>
      </c>
    </row>
    <row r="53" spans="1:12" ht="24" customHeight="1">
      <c r="A53" s="8" t="s">
        <v>111</v>
      </c>
      <c r="B53" s="23"/>
      <c r="D53" s="29">
        <v>16</v>
      </c>
      <c r="E53" s="26"/>
      <c r="F53" s="27">
        <v>23279</v>
      </c>
      <c r="H53" s="1">
        <v>52805</v>
      </c>
      <c r="I53" s="3"/>
      <c r="J53" s="1">
        <v>23060</v>
      </c>
      <c r="K53" s="3"/>
      <c r="L53" s="1">
        <v>52589</v>
      </c>
    </row>
    <row r="54" spans="1:12" ht="24" customHeight="1">
      <c r="A54" s="8" t="s">
        <v>0</v>
      </c>
      <c r="B54" s="23"/>
      <c r="D54" s="29"/>
      <c r="E54" s="26"/>
      <c r="F54" s="27">
        <v>10310</v>
      </c>
      <c r="H54" s="1">
        <v>7534</v>
      </c>
      <c r="I54" s="3"/>
      <c r="J54" s="1">
        <v>7971</v>
      </c>
      <c r="K54" s="3"/>
      <c r="L54" s="1">
        <v>6221</v>
      </c>
    </row>
    <row r="55" spans="1:12" ht="24" customHeight="1">
      <c r="A55" s="4" t="s">
        <v>14</v>
      </c>
      <c r="C55" s="23"/>
      <c r="D55" s="24"/>
      <c r="E55" s="23"/>
      <c r="F55" s="44">
        <f>SUM(F49:F54)</f>
        <v>97816</v>
      </c>
      <c r="G55" s="45"/>
      <c r="H55" s="44">
        <f>SUM(H49:H54)</f>
        <v>367988</v>
      </c>
      <c r="I55" s="45"/>
      <c r="J55" s="44">
        <f>SUM(J49:J54)</f>
        <v>87428</v>
      </c>
      <c r="K55" s="23"/>
      <c r="L55" s="44">
        <f>SUM(L49:L54)</f>
        <v>360955</v>
      </c>
    </row>
    <row r="56" spans="1:12" ht="24" customHeight="1">
      <c r="A56" s="4" t="s">
        <v>54</v>
      </c>
      <c r="C56" s="23"/>
      <c r="D56" s="24"/>
      <c r="E56" s="23"/>
      <c r="F56" s="46"/>
      <c r="G56" s="45"/>
      <c r="H56" s="46"/>
      <c r="I56" s="45"/>
      <c r="J56" s="46"/>
      <c r="K56" s="23"/>
      <c r="L56" s="46"/>
    </row>
    <row r="57" spans="1:12" ht="24" customHeight="1">
      <c r="A57" s="25" t="s">
        <v>153</v>
      </c>
      <c r="B57" s="25"/>
      <c r="C57" s="25"/>
      <c r="D57" s="2" t="s">
        <v>155</v>
      </c>
      <c r="E57" s="26"/>
      <c r="F57" s="27">
        <v>295849</v>
      </c>
      <c r="H57" s="1">
        <v>53690</v>
      </c>
      <c r="I57" s="2"/>
      <c r="J57" s="1">
        <v>295849</v>
      </c>
      <c r="K57" s="2"/>
      <c r="L57" s="1">
        <v>53690</v>
      </c>
    </row>
    <row r="58" spans="1:12" ht="24" customHeight="1">
      <c r="A58" s="25" t="s">
        <v>56</v>
      </c>
      <c r="B58" s="25"/>
      <c r="C58" s="25"/>
      <c r="D58" s="2"/>
      <c r="E58" s="26"/>
      <c r="F58" s="47">
        <v>4824</v>
      </c>
      <c r="H58" s="1">
        <v>4436</v>
      </c>
      <c r="I58" s="2"/>
      <c r="J58" s="1">
        <v>4693</v>
      </c>
      <c r="K58" s="2"/>
      <c r="L58" s="1">
        <v>4330</v>
      </c>
    </row>
    <row r="59" spans="1:12" ht="24" customHeight="1">
      <c r="A59" s="25" t="s">
        <v>103</v>
      </c>
      <c r="B59" s="25"/>
      <c r="C59" s="25"/>
      <c r="D59" s="2"/>
      <c r="E59" s="26"/>
      <c r="F59" s="47">
        <v>385</v>
      </c>
      <c r="H59" s="1">
        <v>385</v>
      </c>
      <c r="I59" s="2"/>
      <c r="J59" s="1">
        <v>320</v>
      </c>
      <c r="K59" s="2"/>
      <c r="L59" s="1">
        <v>320</v>
      </c>
    </row>
    <row r="60" spans="1:12" ht="24" customHeight="1">
      <c r="A60" s="25" t="s">
        <v>154</v>
      </c>
      <c r="B60" s="25"/>
      <c r="C60" s="25"/>
      <c r="D60" s="2" t="s">
        <v>157</v>
      </c>
      <c r="E60" s="26"/>
      <c r="F60" s="27">
        <v>15758</v>
      </c>
      <c r="H60" s="1">
        <v>7174</v>
      </c>
      <c r="I60" s="2"/>
      <c r="J60" s="1">
        <v>15758</v>
      </c>
      <c r="K60" s="2"/>
      <c r="L60" s="1">
        <v>7174</v>
      </c>
    </row>
    <row r="61" spans="1:12" ht="24" customHeight="1">
      <c r="A61" s="4" t="s">
        <v>24</v>
      </c>
      <c r="C61" s="23"/>
      <c r="D61" s="24"/>
      <c r="E61" s="23"/>
      <c r="F61" s="44">
        <f>SUM(F57:F60)</f>
        <v>316816</v>
      </c>
      <c r="G61" s="45"/>
      <c r="H61" s="44">
        <f>SUM(H57:H60)</f>
        <v>65685</v>
      </c>
      <c r="I61" s="45"/>
      <c r="J61" s="44">
        <f>SUM(J57:J60)</f>
        <v>316620</v>
      </c>
      <c r="K61" s="23"/>
      <c r="L61" s="44">
        <f>SUM(L57:L60)</f>
        <v>65514</v>
      </c>
    </row>
    <row r="62" spans="1:12" ht="24" customHeight="1">
      <c r="A62" s="4" t="s">
        <v>15</v>
      </c>
      <c r="C62" s="23"/>
      <c r="D62" s="24"/>
      <c r="E62" s="23"/>
      <c r="F62" s="44">
        <f>F55+F61</f>
        <v>414632</v>
      </c>
      <c r="G62" s="45"/>
      <c r="H62" s="44">
        <f>H55+H61</f>
        <v>433673</v>
      </c>
      <c r="I62" s="45"/>
      <c r="J62" s="44">
        <f>J55+J61</f>
        <v>404048</v>
      </c>
      <c r="K62" s="23"/>
      <c r="L62" s="44">
        <f>L55+L61</f>
        <v>426469</v>
      </c>
    </row>
    <row r="63" spans="1:12" ht="24" customHeight="1">
      <c r="A63" s="8"/>
      <c r="D63" s="8"/>
      <c r="E63" s="8"/>
      <c r="F63" s="8"/>
      <c r="H63" s="8"/>
    </row>
    <row r="64" spans="1:12" ht="24" customHeight="1">
      <c r="A64" s="8" t="s">
        <v>3</v>
      </c>
      <c r="D64" s="40"/>
      <c r="E64" s="8"/>
    </row>
    <row r="65" spans="1:12" ht="24" customHeight="1">
      <c r="A65" s="4" t="s">
        <v>113</v>
      </c>
      <c r="B65" s="5"/>
      <c r="C65" s="5"/>
      <c r="D65" s="41"/>
      <c r="E65" s="7"/>
      <c r="F65" s="6"/>
      <c r="H65" s="6"/>
    </row>
    <row r="66" spans="1:12" ht="24" customHeight="1">
      <c r="A66" s="4" t="s">
        <v>115</v>
      </c>
      <c r="B66" s="9"/>
      <c r="C66" s="9"/>
      <c r="D66" s="42"/>
      <c r="E66" s="9"/>
      <c r="F66" s="9"/>
      <c r="H66" s="9"/>
    </row>
    <row r="67" spans="1:12" ht="24" customHeight="1">
      <c r="A67" s="4" t="s">
        <v>172</v>
      </c>
      <c r="B67" s="9"/>
      <c r="C67" s="9"/>
      <c r="D67" s="9"/>
      <c r="E67" s="9"/>
      <c r="F67" s="9"/>
      <c r="H67" s="9"/>
    </row>
    <row r="68" spans="1:12" ht="24" customHeight="1">
      <c r="A68" s="8"/>
      <c r="B68" s="10"/>
      <c r="C68" s="10"/>
      <c r="D68" s="11"/>
      <c r="E68" s="10"/>
      <c r="F68" s="12"/>
      <c r="H68" s="12"/>
      <c r="L68" s="12" t="s">
        <v>47</v>
      </c>
    </row>
    <row r="69" spans="1:12" ht="24" customHeight="1">
      <c r="A69" s="8"/>
      <c r="B69" s="10"/>
      <c r="C69" s="10"/>
      <c r="D69" s="11"/>
      <c r="E69" s="10"/>
      <c r="F69" s="127" t="s">
        <v>82</v>
      </c>
      <c r="G69" s="127"/>
      <c r="H69" s="127"/>
      <c r="J69" s="126" t="s">
        <v>83</v>
      </c>
      <c r="K69" s="126"/>
      <c r="L69" s="126"/>
    </row>
    <row r="70" spans="1:12" ht="24" customHeight="1">
      <c r="A70" s="8"/>
      <c r="D70" s="123" t="s">
        <v>4</v>
      </c>
      <c r="E70" s="13"/>
      <c r="F70" s="14" t="s">
        <v>173</v>
      </c>
      <c r="G70" s="15"/>
      <c r="H70" s="14" t="s">
        <v>150</v>
      </c>
      <c r="J70" s="14" t="s">
        <v>173</v>
      </c>
      <c r="K70" s="15"/>
      <c r="L70" s="14" t="s">
        <v>150</v>
      </c>
    </row>
    <row r="71" spans="1:12" ht="24" customHeight="1">
      <c r="A71" s="8"/>
      <c r="D71" s="16"/>
      <c r="E71" s="13"/>
      <c r="F71" s="17" t="s">
        <v>44</v>
      </c>
      <c r="H71" s="17" t="s">
        <v>45</v>
      </c>
      <c r="J71" s="17" t="s">
        <v>44</v>
      </c>
      <c r="K71" s="18"/>
      <c r="L71" s="17" t="s">
        <v>45</v>
      </c>
    </row>
    <row r="72" spans="1:12" ht="24" customHeight="1">
      <c r="A72" s="8"/>
      <c r="D72" s="16"/>
      <c r="E72" s="13"/>
      <c r="F72" s="17" t="s">
        <v>46</v>
      </c>
      <c r="H72" s="19"/>
      <c r="J72" s="17" t="s">
        <v>46</v>
      </c>
      <c r="K72" s="18"/>
      <c r="L72" s="19"/>
    </row>
    <row r="73" spans="1:12" ht="24" customHeight="1">
      <c r="A73" s="4" t="s">
        <v>16</v>
      </c>
      <c r="C73" s="23"/>
      <c r="D73" s="24"/>
      <c r="E73" s="23"/>
      <c r="F73" s="48"/>
      <c r="G73" s="45"/>
      <c r="H73" s="48"/>
      <c r="I73" s="45"/>
    </row>
    <row r="74" spans="1:12" ht="24" customHeight="1">
      <c r="A74" s="8" t="s">
        <v>1</v>
      </c>
      <c r="C74" s="23"/>
      <c r="D74" s="24"/>
      <c r="E74" s="23"/>
      <c r="F74" s="48"/>
      <c r="G74" s="45"/>
      <c r="H74" s="48"/>
      <c r="I74" s="45"/>
    </row>
    <row r="75" spans="1:12" ht="24" customHeight="1">
      <c r="A75" s="8" t="s">
        <v>79</v>
      </c>
      <c r="C75" s="23"/>
      <c r="D75" s="24"/>
      <c r="E75" s="23"/>
      <c r="F75" s="49"/>
      <c r="G75" s="45"/>
      <c r="H75" s="49"/>
      <c r="I75" s="45"/>
    </row>
    <row r="76" spans="1:12" ht="24" customHeight="1" thickBot="1">
      <c r="A76" s="50" t="s">
        <v>139</v>
      </c>
      <c r="C76" s="23"/>
      <c r="D76" s="8"/>
      <c r="E76" s="23"/>
      <c r="F76" s="70">
        <v>601733</v>
      </c>
      <c r="G76" s="25"/>
      <c r="H76" s="70">
        <v>601733</v>
      </c>
      <c r="I76" s="25"/>
      <c r="J76" s="70">
        <v>601733</v>
      </c>
      <c r="K76" s="25"/>
      <c r="L76" s="70">
        <v>601733</v>
      </c>
    </row>
    <row r="77" spans="1:12" ht="24" customHeight="1" thickTop="1">
      <c r="A77" s="50" t="s">
        <v>70</v>
      </c>
      <c r="C77" s="23"/>
      <c r="D77" s="24"/>
      <c r="E77" s="23"/>
      <c r="F77" s="49"/>
      <c r="G77" s="45"/>
      <c r="H77" s="49"/>
      <c r="I77" s="45"/>
      <c r="L77" s="49"/>
    </row>
    <row r="78" spans="1:12" ht="24" customHeight="1">
      <c r="A78" s="50" t="s">
        <v>140</v>
      </c>
      <c r="C78" s="23"/>
      <c r="E78" s="23"/>
      <c r="F78" s="35">
        <v>442931</v>
      </c>
      <c r="G78" s="25"/>
      <c r="H78" s="27">
        <v>442931</v>
      </c>
      <c r="I78" s="25"/>
      <c r="J78" s="1">
        <v>442931</v>
      </c>
      <c r="K78" s="25"/>
      <c r="L78" s="1">
        <v>442931</v>
      </c>
    </row>
    <row r="79" spans="1:12" ht="24" customHeight="1">
      <c r="A79" s="8" t="s">
        <v>55</v>
      </c>
      <c r="C79" s="23"/>
      <c r="D79" s="24"/>
      <c r="E79" s="23"/>
      <c r="F79" s="27">
        <v>519409</v>
      </c>
      <c r="G79" s="25"/>
      <c r="H79" s="27">
        <v>519409</v>
      </c>
      <c r="I79" s="25"/>
      <c r="J79" s="1">
        <v>519409</v>
      </c>
      <c r="K79" s="25"/>
      <c r="L79" s="1">
        <v>519409</v>
      </c>
    </row>
    <row r="80" spans="1:12" ht="24" customHeight="1">
      <c r="A80" s="8" t="s">
        <v>160</v>
      </c>
      <c r="C80" s="23"/>
      <c r="D80" s="24"/>
      <c r="E80" s="23"/>
      <c r="F80" s="27"/>
      <c r="G80" s="25"/>
      <c r="H80" s="27"/>
      <c r="I80" s="25"/>
      <c r="J80" s="27"/>
      <c r="K80" s="25"/>
      <c r="L80" s="25"/>
    </row>
    <row r="81" spans="1:12" ht="24" customHeight="1">
      <c r="A81" s="8" t="s">
        <v>62</v>
      </c>
      <c r="C81" s="23"/>
      <c r="D81" s="24"/>
      <c r="E81" s="23"/>
      <c r="F81" s="27">
        <v>30000</v>
      </c>
      <c r="G81" s="25"/>
      <c r="H81" s="27">
        <v>30000</v>
      </c>
      <c r="I81" s="25"/>
      <c r="J81" s="1">
        <v>30000</v>
      </c>
      <c r="K81" s="25"/>
      <c r="L81" s="1">
        <v>30000</v>
      </c>
    </row>
    <row r="82" spans="1:12" ht="24" customHeight="1">
      <c r="A82" s="8" t="s">
        <v>63</v>
      </c>
      <c r="C82" s="23"/>
      <c r="D82" s="24"/>
      <c r="E82" s="23"/>
      <c r="F82" s="37">
        <v>-63539</v>
      </c>
      <c r="G82" s="25"/>
      <c r="H82" s="37">
        <v>-1524</v>
      </c>
      <c r="I82" s="25"/>
      <c r="J82" s="37">
        <v>-83428</v>
      </c>
      <c r="K82" s="25"/>
      <c r="L82" s="37">
        <v>-13123</v>
      </c>
    </row>
    <row r="83" spans="1:12" ht="24" customHeight="1">
      <c r="A83" s="4" t="s">
        <v>17</v>
      </c>
      <c r="C83" s="23"/>
      <c r="D83" s="24"/>
      <c r="E83" s="23"/>
      <c r="F83" s="30">
        <f>SUM(F78:F82)</f>
        <v>928801</v>
      </c>
      <c r="G83" s="45"/>
      <c r="H83" s="30">
        <f>SUM(H78:H82)</f>
        <v>990816</v>
      </c>
      <c r="I83" s="45"/>
      <c r="J83" s="30">
        <f>SUM(J78:J82)</f>
        <v>908912</v>
      </c>
      <c r="L83" s="30">
        <f>SUM(L78:L82)</f>
        <v>979217</v>
      </c>
    </row>
    <row r="84" spans="1:12" ht="24" customHeight="1" thickBot="1">
      <c r="A84" s="4" t="s">
        <v>18</v>
      </c>
      <c r="C84" s="23"/>
      <c r="D84" s="24"/>
      <c r="E84" s="23"/>
      <c r="F84" s="39">
        <f>SUM(F62,F83)</f>
        <v>1343433</v>
      </c>
      <c r="G84" s="45"/>
      <c r="H84" s="39">
        <f>SUM(H62,H83)</f>
        <v>1424489</v>
      </c>
      <c r="I84" s="45"/>
      <c r="J84" s="39">
        <f>SUM(J62,J83)</f>
        <v>1312960</v>
      </c>
      <c r="L84" s="39">
        <f>SUM(L62,L83)</f>
        <v>1405686</v>
      </c>
    </row>
    <row r="85" spans="1:12" ht="24" customHeight="1" thickTop="1">
      <c r="A85" s="4"/>
      <c r="C85" s="23"/>
      <c r="D85" s="24"/>
      <c r="E85" s="23"/>
      <c r="F85" s="51">
        <f>SUM(F84-F36)</f>
        <v>0</v>
      </c>
      <c r="G85" s="52"/>
      <c r="H85" s="51">
        <f>SUM(H84-H36)</f>
        <v>0</v>
      </c>
      <c r="I85" s="52"/>
      <c r="J85" s="51">
        <f>SUM(J84-J36)</f>
        <v>0</v>
      </c>
      <c r="K85" s="25"/>
      <c r="L85" s="51">
        <f>SUM(L84-L36)</f>
        <v>0</v>
      </c>
    </row>
    <row r="86" spans="1:12" ht="24" customHeight="1">
      <c r="A86" s="8" t="s">
        <v>3</v>
      </c>
      <c r="C86" s="23"/>
      <c r="G86" s="45"/>
      <c r="I86" s="45"/>
    </row>
    <row r="87" spans="1:12" ht="24" customHeight="1">
      <c r="A87" s="4"/>
      <c r="C87" s="23"/>
      <c r="G87" s="45"/>
      <c r="I87" s="45"/>
    </row>
    <row r="88" spans="1:12" ht="24" customHeight="1">
      <c r="A88" s="53"/>
      <c r="B88" s="54"/>
      <c r="C88" s="55"/>
      <c r="D88" s="55"/>
      <c r="E88" s="32"/>
      <c r="F88" s="55"/>
      <c r="G88" s="45"/>
      <c r="H88" s="55"/>
      <c r="I88" s="45"/>
    </row>
    <row r="89" spans="1:12" ht="24" customHeight="1">
      <c r="A89" s="4"/>
      <c r="C89" s="23"/>
      <c r="D89" s="55"/>
      <c r="E89" s="32"/>
      <c r="F89" s="55"/>
      <c r="G89" s="45"/>
      <c r="H89" s="55"/>
      <c r="I89" s="45"/>
    </row>
    <row r="90" spans="1:12" ht="24" customHeight="1">
      <c r="A90" s="4"/>
      <c r="C90" s="56" t="s">
        <v>26</v>
      </c>
      <c r="E90" s="32"/>
      <c r="F90" s="55"/>
      <c r="G90" s="45"/>
      <c r="H90" s="55"/>
      <c r="I90" s="45"/>
    </row>
    <row r="91" spans="1:12" ht="24" customHeight="1">
      <c r="A91" s="53"/>
      <c r="B91" s="54"/>
      <c r="C91" s="55"/>
      <c r="E91" s="57"/>
    </row>
  </sheetData>
  <mergeCells count="6">
    <mergeCell ref="J5:L5"/>
    <mergeCell ref="J69:L69"/>
    <mergeCell ref="F5:H5"/>
    <mergeCell ref="F43:H43"/>
    <mergeCell ref="J43:L43"/>
    <mergeCell ref="F69:H69"/>
  </mergeCells>
  <phoneticPr fontId="0" type="noConversion"/>
  <printOptions horizontalCentered="1" gridLinesSet="0"/>
  <pageMargins left="0.98425196850393704" right="0.31496062992125984" top="0.78740157480314965" bottom="0.39370078740157483" header="0.19685039370078741" footer="0.19685039370078741"/>
  <pageSetup paperSize="9" scale="73" firstPageNumber="2" fitToHeight="0" orientation="portrait" useFirstPageNumber="1" r:id="rId1"/>
  <headerFooter alignWithMargins="0"/>
  <rowBreaks count="2" manualBreakCount="2">
    <brk id="38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showGridLines="0" view="pageBreakPreview" zoomScale="70" zoomScaleNormal="70" zoomScaleSheetLayoutView="70" workbookViewId="0">
      <selection activeCell="Q16" sqref="Q16"/>
    </sheetView>
  </sheetViews>
  <sheetFormatPr defaultColWidth="9.33203125" defaultRowHeight="24" customHeight="1"/>
  <cols>
    <col min="1" max="1" width="33.5546875" style="8" customWidth="1"/>
    <col min="2" max="2" width="12.5546875" style="8" customWidth="1"/>
    <col min="3" max="3" width="7.33203125" style="8" customWidth="1"/>
    <col min="4" max="4" width="0.6640625" style="8" customWidth="1"/>
    <col min="5" max="5" width="14.5546875" style="8" customWidth="1"/>
    <col min="6" max="6" width="0.6640625" style="8" customWidth="1"/>
    <col min="7" max="7" width="14.5546875" style="8" customWidth="1"/>
    <col min="8" max="8" width="0.6640625" style="8" customWidth="1"/>
    <col min="9" max="9" width="14.5546875" style="8" customWidth="1"/>
    <col min="10" max="10" width="0.6640625" style="8" customWidth="1"/>
    <col min="11" max="11" width="14.5546875" style="8" customWidth="1"/>
    <col min="12" max="16384" width="9.33203125" style="8"/>
  </cols>
  <sheetData>
    <row r="1" spans="1:11" ht="24" customHeight="1">
      <c r="A1" s="4"/>
      <c r="C1" s="31"/>
      <c r="D1" s="57"/>
      <c r="E1" s="58"/>
      <c r="G1" s="58"/>
      <c r="K1" s="58" t="s">
        <v>48</v>
      </c>
    </row>
    <row r="2" spans="1:11" ht="24" customHeight="1">
      <c r="A2" s="4" t="s">
        <v>113</v>
      </c>
      <c r="B2" s="5"/>
      <c r="C2" s="6"/>
      <c r="D2" s="7"/>
      <c r="E2" s="6"/>
      <c r="G2" s="6"/>
    </row>
    <row r="3" spans="1:11" ht="24" customHeight="1">
      <c r="A3" s="4" t="s">
        <v>109</v>
      </c>
      <c r="B3" s="7"/>
      <c r="C3" s="7"/>
      <c r="D3" s="7"/>
      <c r="E3" s="7"/>
      <c r="G3" s="7"/>
    </row>
    <row r="4" spans="1:11" ht="24" customHeight="1">
      <c r="A4" s="59" t="s">
        <v>174</v>
      </c>
      <c r="C4" s="7"/>
      <c r="D4" s="7"/>
      <c r="E4" s="7"/>
      <c r="G4" s="7"/>
    </row>
    <row r="5" spans="1:11" ht="24" customHeight="1">
      <c r="D5" s="21"/>
      <c r="E5" s="12"/>
      <c r="G5" s="12"/>
      <c r="K5" s="60" t="s">
        <v>68</v>
      </c>
    </row>
    <row r="6" spans="1:11" ht="24" customHeight="1">
      <c r="D6" s="21"/>
      <c r="E6" s="127" t="s">
        <v>82</v>
      </c>
      <c r="F6" s="127"/>
      <c r="G6" s="127"/>
      <c r="I6" s="126" t="s">
        <v>83</v>
      </c>
      <c r="J6" s="126"/>
      <c r="K6" s="126"/>
    </row>
    <row r="7" spans="1:11" ht="24" customHeight="1">
      <c r="C7" s="123" t="s">
        <v>4</v>
      </c>
      <c r="D7" s="21"/>
      <c r="E7" s="14">
        <v>2024</v>
      </c>
      <c r="F7" s="17"/>
      <c r="G7" s="14">
        <v>2023</v>
      </c>
      <c r="I7" s="14">
        <v>2024</v>
      </c>
      <c r="J7" s="17"/>
      <c r="K7" s="14">
        <v>2023</v>
      </c>
    </row>
    <row r="8" spans="1:11" ht="24" customHeight="1">
      <c r="A8" s="4" t="s">
        <v>42</v>
      </c>
      <c r="C8" s="16"/>
      <c r="D8" s="13"/>
      <c r="E8" s="61"/>
      <c r="G8" s="61"/>
    </row>
    <row r="9" spans="1:11" ht="24" customHeight="1">
      <c r="A9" s="4" t="s">
        <v>19</v>
      </c>
      <c r="C9" s="24"/>
      <c r="D9" s="21"/>
      <c r="E9" s="31"/>
      <c r="G9" s="31"/>
    </row>
    <row r="10" spans="1:11" ht="24" customHeight="1">
      <c r="A10" s="8" t="s">
        <v>104</v>
      </c>
      <c r="C10" s="2" t="s">
        <v>156</v>
      </c>
      <c r="D10" s="26"/>
      <c r="E10" s="32">
        <v>15166</v>
      </c>
      <c r="G10" s="32">
        <v>16633</v>
      </c>
      <c r="I10" s="32">
        <v>14236</v>
      </c>
      <c r="K10" s="32">
        <v>16172</v>
      </c>
    </row>
    <row r="11" spans="1:11" ht="24" customHeight="1">
      <c r="A11" s="8" t="s">
        <v>105</v>
      </c>
      <c r="C11" s="2" t="s">
        <v>134</v>
      </c>
      <c r="D11" s="26"/>
      <c r="E11" s="32">
        <v>10846</v>
      </c>
      <c r="G11" s="32">
        <v>10371</v>
      </c>
      <c r="I11" s="32">
        <v>1431</v>
      </c>
      <c r="K11" s="32">
        <v>6375</v>
      </c>
    </row>
    <row r="12" spans="1:11" ht="24" customHeight="1">
      <c r="A12" s="8" t="s">
        <v>106</v>
      </c>
      <c r="C12" s="2"/>
      <c r="D12" s="26"/>
      <c r="E12" s="32">
        <v>2034</v>
      </c>
      <c r="G12" s="32">
        <v>2661</v>
      </c>
      <c r="I12" s="32">
        <v>1951</v>
      </c>
      <c r="K12" s="32">
        <v>4091</v>
      </c>
    </row>
    <row r="13" spans="1:11" ht="24" customHeight="1">
      <c r="A13" s="4" t="s">
        <v>20</v>
      </c>
      <c r="C13" s="2"/>
      <c r="D13" s="26"/>
      <c r="E13" s="62">
        <f>SUM(E10:E12)</f>
        <v>28046</v>
      </c>
      <c r="G13" s="62">
        <f>SUM(G10:G12)</f>
        <v>29665</v>
      </c>
      <c r="I13" s="62">
        <f>SUM(I10:I12)</f>
        <v>17618</v>
      </c>
      <c r="K13" s="62">
        <f>SUM(K10:K12)</f>
        <v>26638</v>
      </c>
    </row>
    <row r="14" spans="1:11" ht="24" customHeight="1">
      <c r="A14" s="4" t="s">
        <v>21</v>
      </c>
      <c r="C14" s="2"/>
      <c r="D14" s="26"/>
      <c r="E14" s="63"/>
      <c r="G14" s="63"/>
      <c r="I14" s="63"/>
      <c r="K14" s="63"/>
    </row>
    <row r="15" spans="1:11" ht="24" customHeight="1">
      <c r="A15" s="8" t="s">
        <v>126</v>
      </c>
      <c r="C15" s="2"/>
      <c r="D15" s="26"/>
      <c r="E15" s="63">
        <v>5065</v>
      </c>
      <c r="G15" s="63">
        <v>5096</v>
      </c>
      <c r="I15" s="63">
        <v>2556</v>
      </c>
      <c r="K15" s="63">
        <v>2925</v>
      </c>
    </row>
    <row r="16" spans="1:11" ht="24" customHeight="1">
      <c r="A16" s="8" t="s">
        <v>25</v>
      </c>
      <c r="C16" s="2"/>
      <c r="D16" s="26"/>
      <c r="E16" s="63">
        <v>17577</v>
      </c>
      <c r="G16" s="63">
        <v>18346</v>
      </c>
      <c r="I16" s="63">
        <v>16034</v>
      </c>
      <c r="K16" s="63">
        <v>16878</v>
      </c>
    </row>
    <row r="17" spans="1:11" ht="24" customHeight="1">
      <c r="A17" s="8" t="s">
        <v>107</v>
      </c>
      <c r="C17" s="2"/>
      <c r="D17" s="26"/>
      <c r="E17" s="63">
        <v>30144</v>
      </c>
      <c r="G17" s="63">
        <v>33062</v>
      </c>
      <c r="I17" s="63">
        <v>28718</v>
      </c>
      <c r="K17" s="63">
        <v>31892</v>
      </c>
    </row>
    <row r="18" spans="1:11" ht="24" customHeight="1">
      <c r="A18" s="4" t="s">
        <v>22</v>
      </c>
      <c r="C18" s="24"/>
      <c r="D18" s="23"/>
      <c r="E18" s="62">
        <f>SUM(E15:E17)</f>
        <v>52786</v>
      </c>
      <c r="G18" s="62">
        <f>SUM(G15:G17)</f>
        <v>56504</v>
      </c>
      <c r="I18" s="62">
        <f>SUM(I15:I17)</f>
        <v>47308</v>
      </c>
      <c r="K18" s="62">
        <f>SUM(K15:K17)</f>
        <v>51695</v>
      </c>
    </row>
    <row r="19" spans="1:11" ht="24" customHeight="1">
      <c r="A19" s="4" t="s">
        <v>144</v>
      </c>
      <c r="B19" s="4"/>
      <c r="C19" s="24"/>
      <c r="D19" s="23"/>
      <c r="E19" s="63">
        <f>E13-E18</f>
        <v>-24740</v>
      </c>
      <c r="G19" s="63">
        <f>G13-G18</f>
        <v>-26839</v>
      </c>
      <c r="I19" s="63">
        <f>I13-I18</f>
        <v>-29690</v>
      </c>
      <c r="K19" s="63">
        <f>K13-K18</f>
        <v>-25057</v>
      </c>
    </row>
    <row r="20" spans="1:11" ht="24" customHeight="1">
      <c r="A20" s="8" t="s">
        <v>136</v>
      </c>
      <c r="C20" s="64"/>
      <c r="D20" s="26"/>
      <c r="E20" s="65">
        <v>-9199</v>
      </c>
      <c r="G20" s="65">
        <v>-8139</v>
      </c>
      <c r="I20" s="65">
        <v>-9192</v>
      </c>
      <c r="K20" s="65">
        <v>-8123</v>
      </c>
    </row>
    <row r="21" spans="1:11" ht="24" customHeight="1">
      <c r="A21" s="4" t="s">
        <v>148</v>
      </c>
      <c r="B21" s="4"/>
      <c r="C21" s="24"/>
      <c r="D21" s="23"/>
      <c r="E21" s="66">
        <f>SUM(E19:E20)</f>
        <v>-33939</v>
      </c>
      <c r="G21" s="66">
        <f>SUM(G19:G20)</f>
        <v>-34978</v>
      </c>
      <c r="I21" s="66">
        <f>SUM(I19:I20)</f>
        <v>-38882</v>
      </c>
      <c r="K21" s="66">
        <f>SUM(K19:K20)</f>
        <v>-33180</v>
      </c>
    </row>
    <row r="22" spans="1:11" ht="24" customHeight="1">
      <c r="A22" s="8" t="s">
        <v>180</v>
      </c>
      <c r="C22" s="2" t="s">
        <v>125</v>
      </c>
      <c r="D22" s="26"/>
      <c r="E22" s="47">
        <v>-1167</v>
      </c>
      <c r="G22" s="47">
        <v>6717</v>
      </c>
      <c r="I22" s="47">
        <v>-575</v>
      </c>
      <c r="K22" s="47">
        <v>6651</v>
      </c>
    </row>
    <row r="23" spans="1:11" ht="24" customHeight="1">
      <c r="A23" s="4" t="s">
        <v>137</v>
      </c>
      <c r="C23" s="24"/>
      <c r="D23" s="23"/>
      <c r="E23" s="30">
        <f>SUM(E21:E22)</f>
        <v>-35106</v>
      </c>
      <c r="G23" s="62">
        <f>SUM(G21:G22)</f>
        <v>-28261</v>
      </c>
      <c r="I23" s="62">
        <f>SUM(I21:I22)</f>
        <v>-39457</v>
      </c>
      <c r="K23" s="62">
        <f>SUM(K21:K22)</f>
        <v>-26529</v>
      </c>
    </row>
    <row r="24" spans="1:11" ht="24" customHeight="1">
      <c r="A24" s="4"/>
      <c r="C24" s="24"/>
      <c r="D24" s="23"/>
      <c r="E24" s="49"/>
      <c r="G24" s="51"/>
      <c r="I24" s="49"/>
      <c r="J24" s="32"/>
      <c r="K24" s="49"/>
    </row>
    <row r="25" spans="1:11" ht="24" customHeight="1">
      <c r="A25" s="67" t="s">
        <v>61</v>
      </c>
      <c r="B25" s="68"/>
      <c r="C25" s="24"/>
      <c r="D25" s="23"/>
      <c r="E25" s="69">
        <v>0</v>
      </c>
      <c r="G25" s="36">
        <v>0</v>
      </c>
      <c r="I25" s="69">
        <v>0</v>
      </c>
      <c r="J25" s="32"/>
      <c r="K25" s="69">
        <v>0</v>
      </c>
    </row>
    <row r="26" spans="1:11" ht="24" customHeight="1">
      <c r="A26" s="67"/>
      <c r="B26" s="68"/>
      <c r="C26" s="24"/>
      <c r="D26" s="23"/>
      <c r="E26" s="49"/>
      <c r="G26" s="51"/>
      <c r="I26" s="49"/>
      <c r="J26" s="32"/>
      <c r="K26" s="49"/>
    </row>
    <row r="27" spans="1:11" ht="24" customHeight="1" thickBot="1">
      <c r="A27" s="67" t="s">
        <v>49</v>
      </c>
      <c r="B27" s="68"/>
      <c r="C27" s="24"/>
      <c r="D27" s="23"/>
      <c r="E27" s="39">
        <f>SUM(E23:E25)</f>
        <v>-35106</v>
      </c>
      <c r="G27" s="70">
        <f>SUM(G23:G25)</f>
        <v>-28261</v>
      </c>
      <c r="I27" s="39">
        <f>SUM(I23:I25)</f>
        <v>-39457</v>
      </c>
      <c r="J27" s="32"/>
      <c r="K27" s="39">
        <f>SUM(K23:K25)</f>
        <v>-26529</v>
      </c>
    </row>
    <row r="28" spans="1:11" ht="24" customHeight="1" thickTop="1">
      <c r="A28" s="4"/>
      <c r="C28" s="24"/>
      <c r="D28" s="23"/>
      <c r="E28" s="49"/>
      <c r="G28" s="51"/>
      <c r="I28" s="49"/>
      <c r="J28" s="32"/>
      <c r="K28" s="49"/>
    </row>
    <row r="29" spans="1:11" ht="24" customHeight="1">
      <c r="A29" s="67" t="s">
        <v>161</v>
      </c>
      <c r="C29" s="71">
        <v>20</v>
      </c>
      <c r="D29" s="72"/>
      <c r="G29" s="25"/>
    </row>
    <row r="30" spans="1:11" ht="24" customHeight="1">
      <c r="A30" s="15" t="s">
        <v>145</v>
      </c>
      <c r="B30" s="68"/>
      <c r="C30" s="25"/>
      <c r="D30" s="72"/>
      <c r="E30" s="25"/>
      <c r="F30" s="25"/>
      <c r="G30" s="25"/>
      <c r="H30" s="25"/>
      <c r="I30" s="25"/>
      <c r="J30" s="73"/>
      <c r="K30" s="25"/>
    </row>
    <row r="31" spans="1:11" ht="24" customHeight="1" thickBot="1">
      <c r="A31" s="15" t="s">
        <v>146</v>
      </c>
      <c r="B31" s="68"/>
      <c r="C31" s="25"/>
      <c r="D31" s="72"/>
      <c r="E31" s="74">
        <f>E23/E33</f>
        <v>-7.925839464837639E-2</v>
      </c>
      <c r="F31" s="75"/>
      <c r="G31" s="74">
        <f>G23/G33</f>
        <v>-6.3804520342897658E-2</v>
      </c>
      <c r="H31" s="75"/>
      <c r="I31" s="74">
        <f>I23/I33</f>
        <v>-8.9081595101720132E-2</v>
      </c>
      <c r="J31" s="76"/>
      <c r="K31" s="74">
        <f>K23/K33</f>
        <v>-5.9894204740693242E-2</v>
      </c>
    </row>
    <row r="32" spans="1:11" ht="24" customHeight="1" thickTop="1">
      <c r="A32" s="15" t="s">
        <v>100</v>
      </c>
      <c r="B32" s="68"/>
      <c r="C32" s="25"/>
      <c r="D32" s="72"/>
    </row>
    <row r="33" spans="1:12" ht="24" customHeight="1" thickBot="1">
      <c r="A33" s="15" t="s">
        <v>99</v>
      </c>
      <c r="B33" s="68"/>
      <c r="C33" s="25"/>
      <c r="D33" s="72"/>
      <c r="E33" s="77">
        <v>442931</v>
      </c>
      <c r="G33" s="77">
        <v>442931</v>
      </c>
      <c r="I33" s="77">
        <v>442931</v>
      </c>
      <c r="K33" s="77">
        <v>442931</v>
      </c>
      <c r="L33" s="25"/>
    </row>
    <row r="34" spans="1:12" ht="24" customHeight="1" thickTop="1">
      <c r="A34" s="15"/>
      <c r="B34" s="68"/>
      <c r="C34" s="25"/>
      <c r="D34" s="72"/>
      <c r="E34" s="68"/>
      <c r="G34" s="68"/>
      <c r="I34" s="68"/>
      <c r="K34" s="68"/>
      <c r="L34" s="25"/>
    </row>
    <row r="35" spans="1:12" ht="24" customHeight="1">
      <c r="A35" s="8" t="s">
        <v>3</v>
      </c>
      <c r="C35" s="78"/>
      <c r="D35" s="23"/>
      <c r="E35" s="78"/>
      <c r="G35" s="78"/>
      <c r="I35" s="49"/>
    </row>
    <row r="36" spans="1:12" ht="24" customHeight="1">
      <c r="A36" s="4"/>
      <c r="C36" s="31"/>
      <c r="D36" s="57"/>
      <c r="E36" s="58"/>
      <c r="G36" s="58"/>
      <c r="K36" s="58" t="s">
        <v>48</v>
      </c>
    </row>
    <row r="37" spans="1:12" ht="24" customHeight="1">
      <c r="A37" s="4" t="s">
        <v>113</v>
      </c>
      <c r="B37" s="5"/>
      <c r="C37" s="6"/>
      <c r="D37" s="7"/>
      <c r="E37" s="6"/>
      <c r="G37" s="6"/>
    </row>
    <row r="38" spans="1:12" ht="24" customHeight="1">
      <c r="A38" s="4" t="s">
        <v>109</v>
      </c>
      <c r="B38" s="7"/>
      <c r="C38" s="7"/>
      <c r="D38" s="7"/>
      <c r="E38" s="7"/>
      <c r="G38" s="7"/>
    </row>
    <row r="39" spans="1:12" ht="24" customHeight="1">
      <c r="A39" s="59" t="s">
        <v>175</v>
      </c>
      <c r="C39" s="7"/>
      <c r="D39" s="7"/>
      <c r="E39" s="7"/>
      <c r="G39" s="7"/>
    </row>
    <row r="40" spans="1:12" ht="24" customHeight="1">
      <c r="D40" s="21"/>
      <c r="E40" s="12"/>
      <c r="G40" s="12"/>
      <c r="K40" s="60" t="s">
        <v>68</v>
      </c>
    </row>
    <row r="41" spans="1:12" ht="24" customHeight="1">
      <c r="D41" s="21"/>
      <c r="E41" s="127" t="s">
        <v>82</v>
      </c>
      <c r="F41" s="127"/>
      <c r="G41" s="127"/>
      <c r="I41" s="126" t="s">
        <v>83</v>
      </c>
      <c r="J41" s="126"/>
      <c r="K41" s="126"/>
    </row>
    <row r="42" spans="1:12" ht="24" customHeight="1">
      <c r="C42" s="123" t="s">
        <v>4</v>
      </c>
      <c r="D42" s="21"/>
      <c r="E42" s="14">
        <v>2024</v>
      </c>
      <c r="F42" s="17"/>
      <c r="G42" s="14">
        <v>2023</v>
      </c>
      <c r="I42" s="14">
        <v>2024</v>
      </c>
      <c r="J42" s="17"/>
      <c r="K42" s="14">
        <v>2023</v>
      </c>
    </row>
    <row r="43" spans="1:12" ht="24" customHeight="1">
      <c r="A43" s="4" t="s">
        <v>42</v>
      </c>
      <c r="C43" s="16"/>
      <c r="D43" s="13"/>
      <c r="E43" s="61"/>
      <c r="G43" s="61"/>
    </row>
    <row r="44" spans="1:12" ht="24" customHeight="1">
      <c r="A44" s="4" t="s">
        <v>19</v>
      </c>
      <c r="C44" s="24"/>
      <c r="D44" s="21"/>
      <c r="E44" s="31"/>
      <c r="G44" s="31"/>
    </row>
    <row r="45" spans="1:12" ht="24" customHeight="1">
      <c r="A45" s="8" t="s">
        <v>104</v>
      </c>
      <c r="C45" s="2" t="s">
        <v>156</v>
      </c>
      <c r="D45" s="26"/>
      <c r="E45" s="32">
        <v>27871</v>
      </c>
      <c r="G45" s="32">
        <v>34175</v>
      </c>
      <c r="I45" s="32">
        <v>26308</v>
      </c>
      <c r="K45" s="32">
        <v>32999</v>
      </c>
    </row>
    <row r="46" spans="1:12" ht="24" customHeight="1">
      <c r="A46" s="8" t="s">
        <v>105</v>
      </c>
      <c r="C46" s="2" t="s">
        <v>134</v>
      </c>
      <c r="D46" s="26"/>
      <c r="E46" s="32">
        <v>20573</v>
      </c>
      <c r="G46" s="32">
        <v>20284</v>
      </c>
      <c r="I46" s="32">
        <v>2526</v>
      </c>
      <c r="K46" s="32">
        <v>12475</v>
      </c>
    </row>
    <row r="47" spans="1:12" ht="24" customHeight="1">
      <c r="A47" s="8" t="s">
        <v>106</v>
      </c>
      <c r="C47" s="2"/>
      <c r="D47" s="26"/>
      <c r="E47" s="32">
        <v>3570</v>
      </c>
      <c r="G47" s="32">
        <v>5863</v>
      </c>
      <c r="I47" s="32">
        <v>3421</v>
      </c>
      <c r="K47" s="32">
        <v>6535</v>
      </c>
    </row>
    <row r="48" spans="1:12" ht="24" customHeight="1">
      <c r="A48" s="4" t="s">
        <v>20</v>
      </c>
      <c r="C48" s="2"/>
      <c r="D48" s="26"/>
      <c r="E48" s="62">
        <f>SUM(E45:E47)</f>
        <v>52014</v>
      </c>
      <c r="G48" s="62">
        <f>SUM(G45:G47)</f>
        <v>60322</v>
      </c>
      <c r="I48" s="62">
        <f>SUM(I45:I47)</f>
        <v>32255</v>
      </c>
      <c r="K48" s="62">
        <f>SUM(K45:K47)</f>
        <v>52009</v>
      </c>
    </row>
    <row r="49" spans="1:11" ht="24" customHeight="1">
      <c r="A49" s="4" t="s">
        <v>21</v>
      </c>
      <c r="C49" s="2"/>
      <c r="D49" s="26"/>
      <c r="E49" s="63"/>
      <c r="G49" s="63"/>
      <c r="I49" s="63"/>
      <c r="K49" s="63"/>
    </row>
    <row r="50" spans="1:11" ht="24" customHeight="1">
      <c r="A50" s="8" t="s">
        <v>126</v>
      </c>
      <c r="C50" s="2"/>
      <c r="D50" s="26"/>
      <c r="E50" s="63">
        <v>10254</v>
      </c>
      <c r="G50" s="63">
        <v>11265</v>
      </c>
      <c r="I50" s="63">
        <v>5460</v>
      </c>
      <c r="K50" s="63">
        <v>6666</v>
      </c>
    </row>
    <row r="51" spans="1:11" ht="24" customHeight="1">
      <c r="A51" s="8" t="s">
        <v>25</v>
      </c>
      <c r="C51" s="2"/>
      <c r="D51" s="26"/>
      <c r="E51" s="63">
        <v>37206</v>
      </c>
      <c r="G51" s="63">
        <v>36948</v>
      </c>
      <c r="I51" s="63">
        <v>34119</v>
      </c>
      <c r="K51" s="63">
        <v>33997</v>
      </c>
    </row>
    <row r="52" spans="1:11" ht="24" customHeight="1">
      <c r="A52" s="8" t="s">
        <v>107</v>
      </c>
      <c r="C52" s="2" t="s">
        <v>129</v>
      </c>
      <c r="D52" s="26"/>
      <c r="E52" s="63">
        <v>51640</v>
      </c>
      <c r="G52" s="63">
        <v>50386</v>
      </c>
      <c r="I52" s="63">
        <v>48646</v>
      </c>
      <c r="K52" s="63">
        <v>47534</v>
      </c>
    </row>
    <row r="53" spans="1:11" ht="24" customHeight="1">
      <c r="A53" s="4" t="s">
        <v>22</v>
      </c>
      <c r="C53" s="24"/>
      <c r="D53" s="23"/>
      <c r="E53" s="62">
        <f>SUM(E50:E52)</f>
        <v>99100</v>
      </c>
      <c r="G53" s="62">
        <f>SUM(G50:G52)</f>
        <v>98599</v>
      </c>
      <c r="I53" s="62">
        <f>SUM(I50:I52)</f>
        <v>88225</v>
      </c>
      <c r="K53" s="62">
        <f>SUM(K50:K52)</f>
        <v>88197</v>
      </c>
    </row>
    <row r="54" spans="1:11" ht="24" customHeight="1">
      <c r="A54" s="4" t="s">
        <v>144</v>
      </c>
      <c r="B54" s="4"/>
      <c r="C54" s="24"/>
      <c r="D54" s="23"/>
      <c r="E54" s="63">
        <f>E48-E53</f>
        <v>-47086</v>
      </c>
      <c r="G54" s="63">
        <f>G48-G53</f>
        <v>-38277</v>
      </c>
      <c r="I54" s="63">
        <f>I48-I53</f>
        <v>-55970</v>
      </c>
      <c r="K54" s="63">
        <f>K48-K53</f>
        <v>-36188</v>
      </c>
    </row>
    <row r="55" spans="1:11" ht="24" customHeight="1">
      <c r="A55" s="8" t="s">
        <v>136</v>
      </c>
      <c r="C55" s="64"/>
      <c r="D55" s="26"/>
      <c r="E55" s="65">
        <v>-16664</v>
      </c>
      <c r="G55" s="65">
        <v>-21907</v>
      </c>
      <c r="I55" s="65">
        <v>-16649</v>
      </c>
      <c r="K55" s="65">
        <v>-21874</v>
      </c>
    </row>
    <row r="56" spans="1:11" ht="24" customHeight="1">
      <c r="A56" s="4" t="s">
        <v>148</v>
      </c>
      <c r="B56" s="4"/>
      <c r="C56" s="24"/>
      <c r="D56" s="23"/>
      <c r="E56" s="66">
        <f>SUM(E54:E55)</f>
        <v>-63750</v>
      </c>
      <c r="G56" s="66">
        <f>SUM(G54:G55)</f>
        <v>-60184</v>
      </c>
      <c r="I56" s="66">
        <f>SUM(I54:I55)</f>
        <v>-72619</v>
      </c>
      <c r="K56" s="66">
        <f>SUM(K54:K55)</f>
        <v>-58062</v>
      </c>
    </row>
    <row r="57" spans="1:11" ht="24" customHeight="1">
      <c r="A57" s="8" t="s">
        <v>181</v>
      </c>
      <c r="C57" s="2" t="s">
        <v>125</v>
      </c>
      <c r="D57" s="26"/>
      <c r="E57" s="47">
        <v>1735</v>
      </c>
      <c r="G57" s="47">
        <v>8328</v>
      </c>
      <c r="I57" s="47">
        <v>2314</v>
      </c>
      <c r="K57" s="47">
        <v>8370</v>
      </c>
    </row>
    <row r="58" spans="1:11" ht="24" customHeight="1">
      <c r="A58" s="4" t="s">
        <v>137</v>
      </c>
      <c r="C58" s="24"/>
      <c r="D58" s="23"/>
      <c r="E58" s="30">
        <f>SUM(E56:E57)</f>
        <v>-62015</v>
      </c>
      <c r="G58" s="62">
        <f>SUM(G56:G57)</f>
        <v>-51856</v>
      </c>
      <c r="I58" s="62">
        <f>SUM(I56:I57)</f>
        <v>-70305</v>
      </c>
      <c r="K58" s="62">
        <f>SUM(K56:K57)</f>
        <v>-49692</v>
      </c>
    </row>
    <row r="59" spans="1:11" ht="24" customHeight="1">
      <c r="A59" s="4"/>
      <c r="C59" s="24"/>
      <c r="D59" s="23"/>
      <c r="E59" s="49"/>
      <c r="G59" s="51"/>
      <c r="I59" s="49"/>
      <c r="J59" s="32"/>
      <c r="K59" s="49"/>
    </row>
    <row r="60" spans="1:11" ht="24" customHeight="1">
      <c r="A60" s="67" t="s">
        <v>61</v>
      </c>
      <c r="B60" s="68"/>
      <c r="C60" s="24"/>
      <c r="D60" s="23"/>
      <c r="E60" s="69">
        <v>0</v>
      </c>
      <c r="G60" s="36">
        <v>0</v>
      </c>
      <c r="I60" s="69">
        <v>0</v>
      </c>
      <c r="J60" s="32"/>
      <c r="K60" s="69">
        <v>0</v>
      </c>
    </row>
    <row r="61" spans="1:11" ht="24" customHeight="1">
      <c r="A61" s="67"/>
      <c r="B61" s="68"/>
      <c r="C61" s="24"/>
      <c r="D61" s="23"/>
      <c r="E61" s="49"/>
      <c r="G61" s="51"/>
      <c r="I61" s="49"/>
      <c r="J61" s="32"/>
      <c r="K61" s="49"/>
    </row>
    <row r="62" spans="1:11" ht="24" customHeight="1" thickBot="1">
      <c r="A62" s="67" t="s">
        <v>49</v>
      </c>
      <c r="B62" s="68"/>
      <c r="C62" s="24"/>
      <c r="D62" s="23"/>
      <c r="E62" s="39">
        <f>SUM(E58:E60)</f>
        <v>-62015</v>
      </c>
      <c r="G62" s="70">
        <f>SUM(G58:G60)</f>
        <v>-51856</v>
      </c>
      <c r="I62" s="39">
        <f>SUM(I58:I60)</f>
        <v>-70305</v>
      </c>
      <c r="J62" s="32"/>
      <c r="K62" s="39">
        <f>SUM(K58:K60)</f>
        <v>-49692</v>
      </c>
    </row>
    <row r="63" spans="1:11" ht="24" customHeight="1" thickTop="1">
      <c r="A63" s="4"/>
      <c r="C63" s="24"/>
      <c r="D63" s="23"/>
      <c r="E63" s="49"/>
      <c r="G63" s="51"/>
      <c r="I63" s="49"/>
      <c r="J63" s="32"/>
      <c r="K63" s="49"/>
    </row>
    <row r="64" spans="1:11" ht="24" customHeight="1">
      <c r="A64" s="67" t="s">
        <v>161</v>
      </c>
      <c r="C64" s="71">
        <v>20</v>
      </c>
      <c r="D64" s="72"/>
      <c r="G64" s="25"/>
    </row>
    <row r="65" spans="1:12" ht="24" customHeight="1">
      <c r="A65" s="15" t="s">
        <v>145</v>
      </c>
      <c r="B65" s="68"/>
      <c r="C65" s="25"/>
      <c r="D65" s="72"/>
      <c r="E65" s="25"/>
      <c r="F65" s="25"/>
      <c r="G65" s="25"/>
      <c r="H65" s="25"/>
      <c r="I65" s="25"/>
      <c r="J65" s="73"/>
      <c r="K65" s="25"/>
    </row>
    <row r="66" spans="1:12" ht="24" customHeight="1" thickBot="1">
      <c r="A66" s="15" t="s">
        <v>146</v>
      </c>
      <c r="B66" s="68"/>
      <c r="C66" s="25"/>
      <c r="D66" s="72"/>
      <c r="E66" s="74">
        <f>E58/E68</f>
        <v>-0.14001052082604287</v>
      </c>
      <c r="F66" s="75"/>
      <c r="G66" s="74">
        <f>G58/G68</f>
        <v>-0.11707466851496057</v>
      </c>
      <c r="H66" s="75"/>
      <c r="I66" s="74">
        <f>I58/I68</f>
        <v>-0.15872675428001201</v>
      </c>
      <c r="J66" s="76"/>
      <c r="K66" s="74">
        <f>K58/K68</f>
        <v>-0.11218903170019709</v>
      </c>
    </row>
    <row r="67" spans="1:12" ht="24" customHeight="1" thickTop="1">
      <c r="A67" s="15" t="s">
        <v>100</v>
      </c>
      <c r="B67" s="68"/>
      <c r="C67" s="25"/>
      <c r="D67" s="72"/>
    </row>
    <row r="68" spans="1:12" ht="24" customHeight="1" thickBot="1">
      <c r="A68" s="15" t="s">
        <v>99</v>
      </c>
      <c r="B68" s="68"/>
      <c r="C68" s="25"/>
      <c r="D68" s="72"/>
      <c r="E68" s="77">
        <v>442931</v>
      </c>
      <c r="G68" s="77">
        <v>442931</v>
      </c>
      <c r="I68" s="77">
        <v>442931</v>
      </c>
      <c r="K68" s="77">
        <v>442931</v>
      </c>
      <c r="L68" s="25"/>
    </row>
    <row r="69" spans="1:12" ht="24" customHeight="1" thickTop="1">
      <c r="A69" s="15"/>
      <c r="B69" s="68"/>
      <c r="C69" s="25"/>
      <c r="D69" s="72"/>
      <c r="E69" s="68"/>
      <c r="G69" s="68"/>
      <c r="I69" s="68"/>
      <c r="K69" s="68"/>
      <c r="L69" s="25"/>
    </row>
    <row r="70" spans="1:12" ht="24" customHeight="1">
      <c r="A70" s="8" t="s">
        <v>3</v>
      </c>
      <c r="C70" s="78"/>
      <c r="D70" s="23"/>
      <c r="E70" s="78"/>
      <c r="G70" s="78"/>
      <c r="I70" s="49"/>
    </row>
  </sheetData>
  <mergeCells count="4">
    <mergeCell ref="I41:K41"/>
    <mergeCell ref="E41:G41"/>
    <mergeCell ref="E6:G6"/>
    <mergeCell ref="I6:K6"/>
  </mergeCells>
  <printOptions horizontalCentered="1"/>
  <pageMargins left="0.98425196850393704" right="0.31496062992125984" top="0.78740157480314965" bottom="0.39370078740157483" header="0.19685039370078741" footer="0.19685039370078741"/>
  <pageSetup paperSize="9" scale="77" firstPageNumber="2" fitToHeight="0" orientation="portrait" useFirstPageNumber="1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showGridLines="0" view="pageBreakPreview" zoomScale="55" zoomScaleNormal="100" zoomScaleSheetLayoutView="55" workbookViewId="0">
      <selection activeCell="Q20" sqref="Q20"/>
    </sheetView>
  </sheetViews>
  <sheetFormatPr defaultColWidth="9.33203125" defaultRowHeight="24" customHeight="1"/>
  <cols>
    <col min="1" max="1" width="61.6640625" style="25" customWidth="1"/>
    <col min="2" max="2" width="1.5546875" style="25" customWidth="1"/>
    <col min="3" max="3" width="19.33203125" style="25" customWidth="1"/>
    <col min="4" max="4" width="1.5546875" style="25" customWidth="1"/>
    <col min="5" max="5" width="19.33203125" style="25" customWidth="1"/>
    <col min="6" max="6" width="1.5546875" style="25" customWidth="1"/>
    <col min="7" max="7" width="19.33203125" style="25" customWidth="1"/>
    <col min="8" max="8" width="1.5546875" style="25" customWidth="1"/>
    <col min="9" max="9" width="19.33203125" style="25" customWidth="1"/>
    <col min="10" max="10" width="1.5546875" style="25" customWidth="1"/>
    <col min="11" max="11" width="19.33203125" style="25" customWidth="1"/>
    <col min="12" max="16384" width="9.33203125" style="25"/>
  </cols>
  <sheetData>
    <row r="1" spans="1:11" ht="24" customHeight="1">
      <c r="K1" s="79" t="s">
        <v>48</v>
      </c>
    </row>
    <row r="2" spans="1:11" ht="24" customHeight="1">
      <c r="A2" s="80" t="s">
        <v>113</v>
      </c>
      <c r="B2" s="81"/>
      <c r="C2" s="81"/>
      <c r="D2" s="81"/>
      <c r="E2" s="81"/>
      <c r="F2" s="81"/>
      <c r="H2" s="82"/>
      <c r="I2" s="83"/>
      <c r="J2" s="83"/>
      <c r="K2" s="83"/>
    </row>
    <row r="3" spans="1:11" ht="24" customHeight="1">
      <c r="A3" s="84" t="s">
        <v>97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24" customHeight="1">
      <c r="A4" s="59" t="s">
        <v>175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24" customHeight="1">
      <c r="A5" s="86"/>
      <c r="B5" s="84"/>
      <c r="C5" s="84"/>
      <c r="D5" s="84"/>
      <c r="E5" s="84"/>
      <c r="F5" s="84"/>
      <c r="G5" s="84"/>
      <c r="H5" s="84"/>
      <c r="I5" s="84"/>
      <c r="J5" s="84"/>
      <c r="K5" s="87" t="s">
        <v>47</v>
      </c>
    </row>
    <row r="6" spans="1:11" ht="24" customHeight="1">
      <c r="A6" s="86"/>
      <c r="B6" s="84"/>
      <c r="C6" s="129" t="s">
        <v>82</v>
      </c>
      <c r="D6" s="129"/>
      <c r="E6" s="129"/>
      <c r="F6" s="129"/>
      <c r="G6" s="129"/>
      <c r="H6" s="129"/>
      <c r="I6" s="129"/>
      <c r="J6" s="129"/>
      <c r="K6" s="129"/>
    </row>
    <row r="7" spans="1:11" s="72" customFormat="1" ht="24" customHeight="1">
      <c r="C7" s="72" t="s">
        <v>81</v>
      </c>
      <c r="G7" s="128" t="s">
        <v>160</v>
      </c>
      <c r="H7" s="128"/>
      <c r="I7" s="128"/>
      <c r="K7" s="89" t="s">
        <v>86</v>
      </c>
    </row>
    <row r="8" spans="1:11" s="72" customFormat="1" ht="24" customHeight="1">
      <c r="C8" s="72" t="s">
        <v>90</v>
      </c>
      <c r="G8" s="72" t="s">
        <v>27</v>
      </c>
      <c r="K8" s="89" t="s">
        <v>87</v>
      </c>
    </row>
    <row r="9" spans="1:11" ht="24" customHeight="1">
      <c r="C9" s="88" t="s">
        <v>89</v>
      </c>
      <c r="E9" s="88" t="s">
        <v>55</v>
      </c>
      <c r="F9" s="72"/>
      <c r="G9" s="88" t="s">
        <v>80</v>
      </c>
      <c r="I9" s="88" t="s">
        <v>2</v>
      </c>
      <c r="J9" s="72"/>
      <c r="K9" s="90" t="s">
        <v>88</v>
      </c>
    </row>
    <row r="10" spans="1:11" ht="24" customHeight="1">
      <c r="A10" s="80" t="s">
        <v>141</v>
      </c>
      <c r="C10" s="91">
        <v>442931</v>
      </c>
      <c r="D10" s="91"/>
      <c r="E10" s="91">
        <v>519409</v>
      </c>
      <c r="F10" s="91"/>
      <c r="G10" s="91">
        <v>30000</v>
      </c>
      <c r="H10" s="51"/>
      <c r="I10" s="91">
        <v>116089</v>
      </c>
      <c r="J10" s="91"/>
      <c r="K10" s="91">
        <f>SUM(C10:I10)</f>
        <v>1108429</v>
      </c>
    </row>
    <row r="11" spans="1:11" ht="24" customHeight="1">
      <c r="A11" s="25" t="s">
        <v>137</v>
      </c>
      <c r="C11" s="92">
        <v>0</v>
      </c>
      <c r="D11" s="91"/>
      <c r="E11" s="92">
        <v>0</v>
      </c>
      <c r="F11" s="91"/>
      <c r="G11" s="92">
        <v>0</v>
      </c>
      <c r="H11" s="51"/>
      <c r="I11" s="92">
        <v>-51856</v>
      </c>
      <c r="J11" s="91"/>
      <c r="K11" s="92">
        <f>SUM(C11:J11)</f>
        <v>-51856</v>
      </c>
    </row>
    <row r="12" spans="1:11" ht="24" customHeight="1">
      <c r="A12" s="25" t="s">
        <v>91</v>
      </c>
      <c r="C12" s="93">
        <v>0</v>
      </c>
      <c r="D12" s="91"/>
      <c r="E12" s="93">
        <v>0</v>
      </c>
      <c r="F12" s="91"/>
      <c r="G12" s="93">
        <v>0</v>
      </c>
      <c r="H12" s="51"/>
      <c r="I12" s="93">
        <v>0</v>
      </c>
      <c r="J12" s="91"/>
      <c r="K12" s="93">
        <f>SUM(C12:J12)</f>
        <v>0</v>
      </c>
    </row>
    <row r="13" spans="1:11" ht="24" customHeight="1">
      <c r="A13" s="25" t="s">
        <v>49</v>
      </c>
      <c r="C13" s="91">
        <f>SUM(C11:C12)</f>
        <v>0</v>
      </c>
      <c r="D13" s="91"/>
      <c r="E13" s="91">
        <f>SUM(E11:E12)</f>
        <v>0</v>
      </c>
      <c r="F13" s="91"/>
      <c r="G13" s="91">
        <f>SUM(G11:G12)</f>
        <v>0</v>
      </c>
      <c r="H13" s="51"/>
      <c r="I13" s="91">
        <f>SUM(I11:I12)</f>
        <v>-51856</v>
      </c>
      <c r="J13" s="91"/>
      <c r="K13" s="91">
        <f>SUM(C13:J13)</f>
        <v>-51856</v>
      </c>
    </row>
    <row r="14" spans="1:11" ht="24" customHeight="1" thickBot="1">
      <c r="A14" s="80" t="s">
        <v>176</v>
      </c>
      <c r="C14" s="94">
        <f>SUM(C10:C13)-C13</f>
        <v>442931</v>
      </c>
      <c r="D14" s="95"/>
      <c r="E14" s="94">
        <f>SUM(E10:E13)-E13</f>
        <v>519409</v>
      </c>
      <c r="F14" s="95"/>
      <c r="G14" s="94">
        <f>SUM(G10:G13)-G13</f>
        <v>30000</v>
      </c>
      <c r="H14" s="27"/>
      <c r="I14" s="94">
        <f>SUM(I10:I13)-I13</f>
        <v>64233</v>
      </c>
      <c r="J14" s="95"/>
      <c r="K14" s="94">
        <f>SUM(K10:K13)-K13</f>
        <v>1056573</v>
      </c>
    </row>
    <row r="15" spans="1:11" ht="24" customHeight="1" thickTop="1">
      <c r="A15" s="80"/>
      <c r="C15" s="91"/>
      <c r="D15" s="91"/>
      <c r="E15" s="91"/>
      <c r="F15" s="91"/>
      <c r="G15" s="91"/>
      <c r="H15" s="51"/>
      <c r="I15" s="91"/>
      <c r="J15" s="91"/>
      <c r="K15" s="91"/>
    </row>
    <row r="16" spans="1:11" ht="24" customHeight="1">
      <c r="A16" s="80" t="s">
        <v>149</v>
      </c>
      <c r="C16" s="91">
        <v>442931</v>
      </c>
      <c r="D16" s="91"/>
      <c r="E16" s="91">
        <v>519409</v>
      </c>
      <c r="F16" s="91"/>
      <c r="G16" s="91">
        <v>30000</v>
      </c>
      <c r="H16" s="51"/>
      <c r="I16" s="91">
        <v>-1524</v>
      </c>
      <c r="J16" s="91"/>
      <c r="K16" s="91">
        <f>SUM(C16:I16)</f>
        <v>990816</v>
      </c>
    </row>
    <row r="17" spans="1:11" ht="24" customHeight="1">
      <c r="A17" s="25" t="s">
        <v>137</v>
      </c>
      <c r="C17" s="92">
        <v>0</v>
      </c>
      <c r="D17" s="91"/>
      <c r="E17" s="92">
        <v>0</v>
      </c>
      <c r="F17" s="91"/>
      <c r="G17" s="92">
        <v>0</v>
      </c>
      <c r="H17" s="51"/>
      <c r="I17" s="92">
        <v>-62015</v>
      </c>
      <c r="J17" s="91"/>
      <c r="K17" s="92">
        <f>SUM(C17:J17)</f>
        <v>-62015</v>
      </c>
    </row>
    <row r="18" spans="1:11" ht="24" customHeight="1">
      <c r="A18" s="25" t="s">
        <v>91</v>
      </c>
      <c r="C18" s="93">
        <v>0</v>
      </c>
      <c r="D18" s="91"/>
      <c r="E18" s="93">
        <v>0</v>
      </c>
      <c r="F18" s="91"/>
      <c r="G18" s="93">
        <v>0</v>
      </c>
      <c r="H18" s="51"/>
      <c r="I18" s="93">
        <v>0</v>
      </c>
      <c r="J18" s="91"/>
      <c r="K18" s="93">
        <f>SUM(C18:J18)</f>
        <v>0</v>
      </c>
    </row>
    <row r="19" spans="1:11" ht="24" customHeight="1">
      <c r="A19" s="25" t="s">
        <v>49</v>
      </c>
      <c r="C19" s="91">
        <f>SUM(C17:C18)</f>
        <v>0</v>
      </c>
      <c r="D19" s="91"/>
      <c r="E19" s="91">
        <f>SUM(E17:E18)</f>
        <v>0</v>
      </c>
      <c r="F19" s="91"/>
      <c r="G19" s="91">
        <f>SUM(G17:G18)</f>
        <v>0</v>
      </c>
      <c r="H19" s="51"/>
      <c r="I19" s="91">
        <f>SUM(I17:I18)</f>
        <v>-62015</v>
      </c>
      <c r="J19" s="91"/>
      <c r="K19" s="91">
        <f>SUM(C19:J19)</f>
        <v>-62015</v>
      </c>
    </row>
    <row r="20" spans="1:11" ht="24" customHeight="1" thickBot="1">
      <c r="A20" s="80" t="s">
        <v>177</v>
      </c>
      <c r="C20" s="94">
        <f>SUM(C16:C19)-C19</f>
        <v>442931</v>
      </c>
      <c r="D20" s="95"/>
      <c r="E20" s="94">
        <f>SUM(E16:E19)-E19</f>
        <v>519409</v>
      </c>
      <c r="F20" s="95"/>
      <c r="G20" s="94">
        <f>SUM(G16:G19)-G19</f>
        <v>30000</v>
      </c>
      <c r="H20" s="27"/>
      <c r="I20" s="94">
        <f>SUM(I16:I19)-I19</f>
        <v>-63539</v>
      </c>
      <c r="J20" s="95"/>
      <c r="K20" s="94">
        <f>SUM(K16:K19)-K19</f>
        <v>928801</v>
      </c>
    </row>
    <row r="21" spans="1:11" ht="24" customHeight="1" thickTop="1">
      <c r="C21" s="1">
        <f>SUM(C20-BS!F78)</f>
        <v>0</v>
      </c>
      <c r="D21" s="1"/>
      <c r="E21" s="1">
        <f>SUM(E20-BS!F79)</f>
        <v>0</v>
      </c>
      <c r="F21" s="1"/>
      <c r="G21" s="1">
        <f>SUM(G20-BS!F81)</f>
        <v>0</v>
      </c>
      <c r="H21" s="1"/>
      <c r="I21" s="1">
        <f>SUM(I20-BS!F82)</f>
        <v>0</v>
      </c>
      <c r="J21" s="1"/>
      <c r="K21" s="1">
        <f>SUM(K20-BS!F83)</f>
        <v>0</v>
      </c>
    </row>
    <row r="22" spans="1:11" ht="24" customHeight="1">
      <c r="A22" s="25" t="s">
        <v>3</v>
      </c>
      <c r="K22" s="1"/>
    </row>
    <row r="23" spans="1:11" ht="24" customHeight="1">
      <c r="K23" s="1"/>
    </row>
    <row r="24" spans="1:11" ht="24" customHeight="1">
      <c r="K24" s="1"/>
    </row>
    <row r="25" spans="1:11" ht="24" customHeight="1">
      <c r="K25" s="1"/>
    </row>
  </sheetData>
  <mergeCells count="2">
    <mergeCell ref="G7:I7"/>
    <mergeCell ref="C6:K6"/>
  </mergeCells>
  <phoneticPr fontId="0" type="noConversion"/>
  <printOptions horizontalCentered="1"/>
  <pageMargins left="0.39370078740157483" right="0.78740157480314965" top="0.98425196850393704" bottom="0.39370078740157483" header="0.19685039370078741" footer="0.19685039370078741"/>
  <pageSetup paperSize="9" scale="80" firstPageNumber="2" fitToHeight="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showGridLines="0" view="pageBreakPreview" zoomScale="55" zoomScaleNormal="85" zoomScaleSheetLayoutView="55" workbookViewId="0">
      <selection activeCell="P20" sqref="P20"/>
    </sheetView>
  </sheetViews>
  <sheetFormatPr defaultColWidth="9.33203125" defaultRowHeight="24" customHeight="1"/>
  <cols>
    <col min="1" max="1" width="63.88671875" style="25" customWidth="1"/>
    <col min="2" max="2" width="1.5546875" style="25" customWidth="1"/>
    <col min="3" max="3" width="19.33203125" style="25" customWidth="1"/>
    <col min="4" max="4" width="1.5546875" style="25" customWidth="1"/>
    <col min="5" max="5" width="19.33203125" style="25" customWidth="1"/>
    <col min="6" max="6" width="1.5546875" style="25" customWidth="1"/>
    <col min="7" max="7" width="19.33203125" style="25" customWidth="1"/>
    <col min="8" max="8" width="1.5546875" style="25" customWidth="1"/>
    <col min="9" max="9" width="19.33203125" style="25" customWidth="1"/>
    <col min="10" max="10" width="1.5546875" style="25" customWidth="1"/>
    <col min="11" max="11" width="19.33203125" style="25" customWidth="1"/>
    <col min="12" max="16384" width="9.33203125" style="25"/>
  </cols>
  <sheetData>
    <row r="1" spans="1:11" ht="24" customHeight="1">
      <c r="K1" s="79" t="s">
        <v>48</v>
      </c>
    </row>
    <row r="2" spans="1:11" ht="24" customHeight="1">
      <c r="A2" s="80" t="s">
        <v>113</v>
      </c>
      <c r="B2" s="81"/>
      <c r="C2" s="81"/>
      <c r="D2" s="81"/>
      <c r="E2" s="81"/>
      <c r="F2" s="81"/>
      <c r="H2" s="82"/>
      <c r="I2" s="83"/>
      <c r="J2" s="83"/>
      <c r="K2" s="83"/>
    </row>
    <row r="3" spans="1:11" ht="24" customHeight="1">
      <c r="A3" s="84" t="s">
        <v>98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24" customHeight="1">
      <c r="A4" s="59" t="s">
        <v>175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24" customHeight="1">
      <c r="A5" s="86"/>
      <c r="B5" s="84"/>
      <c r="C5" s="84"/>
      <c r="D5" s="84"/>
      <c r="E5" s="84"/>
      <c r="F5" s="84"/>
      <c r="G5" s="84"/>
      <c r="H5" s="84"/>
      <c r="I5" s="84"/>
      <c r="J5" s="84"/>
      <c r="K5" s="87" t="s">
        <v>47</v>
      </c>
    </row>
    <row r="6" spans="1:11" ht="24" customHeight="1">
      <c r="A6" s="86"/>
      <c r="B6" s="84"/>
      <c r="C6" s="129" t="s">
        <v>83</v>
      </c>
      <c r="D6" s="129"/>
      <c r="E6" s="129"/>
      <c r="F6" s="129"/>
      <c r="G6" s="129"/>
      <c r="H6" s="129"/>
      <c r="I6" s="129"/>
      <c r="J6" s="129"/>
      <c r="K6" s="129"/>
    </row>
    <row r="7" spans="1:11" s="72" customFormat="1" ht="24" customHeight="1">
      <c r="C7" s="72" t="s">
        <v>81</v>
      </c>
      <c r="G7" s="128" t="s">
        <v>160</v>
      </c>
      <c r="H7" s="128"/>
      <c r="I7" s="128"/>
      <c r="K7" s="89" t="s">
        <v>86</v>
      </c>
    </row>
    <row r="8" spans="1:11" s="72" customFormat="1" ht="24" customHeight="1">
      <c r="C8" s="72" t="s">
        <v>90</v>
      </c>
      <c r="G8" s="72" t="s">
        <v>27</v>
      </c>
      <c r="K8" s="89" t="s">
        <v>87</v>
      </c>
    </row>
    <row r="9" spans="1:11" ht="24" customHeight="1">
      <c r="C9" s="88" t="s">
        <v>89</v>
      </c>
      <c r="E9" s="88" t="s">
        <v>55</v>
      </c>
      <c r="F9" s="72"/>
      <c r="G9" s="88" t="s">
        <v>80</v>
      </c>
      <c r="I9" s="88" t="s">
        <v>2</v>
      </c>
      <c r="J9" s="72"/>
      <c r="K9" s="90" t="s">
        <v>88</v>
      </c>
    </row>
    <row r="10" spans="1:11" ht="24" customHeight="1">
      <c r="A10" s="80" t="s">
        <v>151</v>
      </c>
      <c r="C10" s="91">
        <v>442931</v>
      </c>
      <c r="D10" s="91"/>
      <c r="E10" s="91">
        <v>519409</v>
      </c>
      <c r="F10" s="91"/>
      <c r="G10" s="91">
        <v>30000</v>
      </c>
      <c r="H10" s="51"/>
      <c r="I10" s="91">
        <v>98849</v>
      </c>
      <c r="J10" s="91"/>
      <c r="K10" s="91">
        <f>SUM(C10:I10)</f>
        <v>1091189</v>
      </c>
    </row>
    <row r="11" spans="1:11" ht="24" customHeight="1">
      <c r="A11" s="25" t="s">
        <v>137</v>
      </c>
      <c r="C11" s="96">
        <v>0</v>
      </c>
      <c r="D11" s="1"/>
      <c r="E11" s="96">
        <v>0</v>
      </c>
      <c r="F11" s="97"/>
      <c r="G11" s="96">
        <v>0</v>
      </c>
      <c r="H11" s="98"/>
      <c r="I11" s="96">
        <v>-49692</v>
      </c>
      <c r="J11" s="97"/>
      <c r="K11" s="96">
        <f>SUM(E11:I11)</f>
        <v>-49692</v>
      </c>
    </row>
    <row r="12" spans="1:11" ht="24" customHeight="1">
      <c r="A12" s="25" t="s">
        <v>91</v>
      </c>
      <c r="C12" s="99">
        <v>0</v>
      </c>
      <c r="D12" s="1"/>
      <c r="E12" s="99">
        <v>0</v>
      </c>
      <c r="F12" s="97"/>
      <c r="G12" s="99">
        <v>0</v>
      </c>
      <c r="H12" s="98"/>
      <c r="I12" s="99">
        <v>0</v>
      </c>
      <c r="J12" s="97"/>
      <c r="K12" s="99">
        <v>0</v>
      </c>
    </row>
    <row r="13" spans="1:11" ht="24" customHeight="1">
      <c r="A13" s="25" t="s">
        <v>49</v>
      </c>
      <c r="C13" s="97">
        <f>SUM(C11:C12)</f>
        <v>0</v>
      </c>
      <c r="D13" s="1"/>
      <c r="E13" s="97">
        <f>SUM(E11:E12)</f>
        <v>0</v>
      </c>
      <c r="F13" s="97"/>
      <c r="G13" s="97">
        <f>SUM(G11:G12)</f>
        <v>0</v>
      </c>
      <c r="H13" s="98"/>
      <c r="I13" s="97">
        <f>SUM(I11:I12)</f>
        <v>-49692</v>
      </c>
      <c r="J13" s="97"/>
      <c r="K13" s="97">
        <f>SUM(K11:K12)</f>
        <v>-49692</v>
      </c>
    </row>
    <row r="14" spans="1:11" ht="24" customHeight="1" thickBot="1">
      <c r="A14" s="80" t="s">
        <v>176</v>
      </c>
      <c r="B14" s="80"/>
      <c r="C14" s="94">
        <f>SUM(C10:C13)-C13</f>
        <v>442931</v>
      </c>
      <c r="D14" s="91"/>
      <c r="E14" s="94">
        <f>SUM(E10:E13)-E13</f>
        <v>519409</v>
      </c>
      <c r="F14" s="91"/>
      <c r="G14" s="94">
        <f>SUM(G10:G13)-G13</f>
        <v>30000</v>
      </c>
      <c r="H14" s="51"/>
      <c r="I14" s="94">
        <f>SUM(I10:I13)-I13</f>
        <v>49157</v>
      </c>
      <c r="J14" s="91"/>
      <c r="K14" s="94">
        <f>SUM(K10:K13)-K13</f>
        <v>1041497</v>
      </c>
    </row>
    <row r="15" spans="1:11" ht="24" customHeight="1" thickTop="1">
      <c r="A15" s="80"/>
      <c r="B15" s="80"/>
      <c r="C15" s="97"/>
      <c r="D15" s="100"/>
      <c r="E15" s="97"/>
      <c r="F15" s="97"/>
      <c r="G15" s="97"/>
      <c r="H15" s="98"/>
      <c r="I15" s="97"/>
      <c r="J15" s="97"/>
      <c r="K15" s="97"/>
    </row>
    <row r="16" spans="1:11" ht="24" customHeight="1">
      <c r="A16" s="80" t="s">
        <v>149</v>
      </c>
      <c r="C16" s="91">
        <v>442931</v>
      </c>
      <c r="D16" s="91"/>
      <c r="E16" s="91">
        <v>519409</v>
      </c>
      <c r="F16" s="91"/>
      <c r="G16" s="91">
        <v>30000</v>
      </c>
      <c r="H16" s="51"/>
      <c r="I16" s="91">
        <v>-13123</v>
      </c>
      <c r="J16" s="91"/>
      <c r="K16" s="91">
        <f>SUM(C16:I16)</f>
        <v>979217</v>
      </c>
    </row>
    <row r="17" spans="1:11" ht="24" customHeight="1">
      <c r="A17" s="25" t="s">
        <v>137</v>
      </c>
      <c r="C17" s="96">
        <v>0</v>
      </c>
      <c r="D17" s="1"/>
      <c r="E17" s="96">
        <v>0</v>
      </c>
      <c r="F17" s="97"/>
      <c r="G17" s="96">
        <v>0</v>
      </c>
      <c r="H17" s="51"/>
      <c r="I17" s="92">
        <v>-70305</v>
      </c>
      <c r="J17" s="91"/>
      <c r="K17" s="92">
        <f>SUM(C17:I17)</f>
        <v>-70305</v>
      </c>
    </row>
    <row r="18" spans="1:11" ht="24" customHeight="1">
      <c r="A18" s="25" t="s">
        <v>91</v>
      </c>
      <c r="C18" s="99">
        <v>0</v>
      </c>
      <c r="D18" s="1"/>
      <c r="E18" s="99">
        <v>0</v>
      </c>
      <c r="F18" s="97"/>
      <c r="G18" s="99">
        <v>0</v>
      </c>
      <c r="H18" s="98"/>
      <c r="I18" s="99">
        <v>0</v>
      </c>
      <c r="J18" s="97"/>
      <c r="K18" s="99">
        <v>0</v>
      </c>
    </row>
    <row r="19" spans="1:11" ht="24" customHeight="1">
      <c r="A19" s="25" t="s">
        <v>49</v>
      </c>
      <c r="C19" s="97">
        <f>SUM(C17:C18)</f>
        <v>0</v>
      </c>
      <c r="D19" s="1"/>
      <c r="E19" s="97">
        <f>SUM(E17:E18)</f>
        <v>0</v>
      </c>
      <c r="F19" s="97"/>
      <c r="G19" s="97">
        <f>SUM(G17:G18)</f>
        <v>0</v>
      </c>
      <c r="H19" s="98"/>
      <c r="I19" s="97">
        <f>SUM(I17:I18)</f>
        <v>-70305</v>
      </c>
      <c r="J19" s="97"/>
      <c r="K19" s="97">
        <f>SUM(K17:K18)</f>
        <v>-70305</v>
      </c>
    </row>
    <row r="20" spans="1:11" ht="24" customHeight="1" thickBot="1">
      <c r="A20" s="80" t="s">
        <v>177</v>
      </c>
      <c r="C20" s="94">
        <f>SUM(C16:C19)-C19</f>
        <v>442931</v>
      </c>
      <c r="D20" s="91"/>
      <c r="E20" s="94">
        <f>SUM(E16:E19)-E19</f>
        <v>519409</v>
      </c>
      <c r="F20" s="91"/>
      <c r="G20" s="94">
        <f>SUM(G16:G19)-G19</f>
        <v>30000</v>
      </c>
      <c r="H20" s="51"/>
      <c r="I20" s="94">
        <f>SUM(I16:I19)-I19</f>
        <v>-83428</v>
      </c>
      <c r="J20" s="91"/>
      <c r="K20" s="94">
        <f>SUM(K16:K19)-K19</f>
        <v>908912</v>
      </c>
    </row>
    <row r="21" spans="1:11" ht="24" customHeight="1" thickTop="1">
      <c r="C21" s="91">
        <f>SUM(C20-BS!J78)</f>
        <v>0</v>
      </c>
      <c r="D21" s="91"/>
      <c r="E21" s="91">
        <f>SUM(E20-BS!J79)</f>
        <v>0</v>
      </c>
      <c r="F21" s="91"/>
      <c r="G21" s="91">
        <f>SUM(G20-BS!J81)</f>
        <v>0</v>
      </c>
      <c r="H21" s="91"/>
      <c r="I21" s="91">
        <f>SUM(I20-BS!J82)</f>
        <v>0</v>
      </c>
      <c r="J21" s="91"/>
      <c r="K21" s="91">
        <f>SUM(K20-BS!J83)</f>
        <v>0</v>
      </c>
    </row>
    <row r="22" spans="1:11" ht="24" customHeight="1">
      <c r="A22" s="25" t="s">
        <v>3</v>
      </c>
    </row>
  </sheetData>
  <mergeCells count="2">
    <mergeCell ref="C6:K6"/>
    <mergeCell ref="G7:I7"/>
  </mergeCells>
  <printOptions horizontalCentered="1"/>
  <pageMargins left="0.39370078740157483" right="0.78740157480314965" top="0.98425196850393704" bottom="0.39370078740157483" header="0.19685039370078741" footer="0.19685039370078741"/>
  <pageSetup paperSize="9" scale="80" firstPageNumber="2" fitToHeight="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5"/>
  <sheetViews>
    <sheetView showGridLines="0" view="pageBreakPreview" topLeftCell="A52" zoomScale="70" zoomScaleNormal="70" zoomScaleSheetLayoutView="70" workbookViewId="0">
      <selection activeCell="R62" sqref="R62"/>
    </sheetView>
  </sheetViews>
  <sheetFormatPr defaultColWidth="9.33203125" defaultRowHeight="22.95" customHeight="1"/>
  <cols>
    <col min="1" max="1" width="36.6640625" style="8" customWidth="1"/>
    <col min="2" max="2" width="12.5546875" style="8" customWidth="1"/>
    <col min="3" max="3" width="7.33203125" style="8" customWidth="1"/>
    <col min="4" max="4" width="0.6640625" style="8" customWidth="1"/>
    <col min="5" max="5" width="14.88671875" style="8" customWidth="1"/>
    <col min="6" max="6" width="0.6640625" style="8" customWidth="1"/>
    <col min="7" max="7" width="14.88671875" style="8" customWidth="1"/>
    <col min="8" max="8" width="0.6640625" style="8" customWidth="1"/>
    <col min="9" max="9" width="14.88671875" style="8" customWidth="1"/>
    <col min="10" max="10" width="0.6640625" style="8" customWidth="1"/>
    <col min="11" max="11" width="14.88671875" style="8" customWidth="1"/>
    <col min="12" max="16384" width="9.33203125" style="8"/>
  </cols>
  <sheetData>
    <row r="1" spans="1:11" ht="22.05" customHeight="1">
      <c r="A1" s="4"/>
      <c r="C1" s="31"/>
      <c r="D1" s="57"/>
      <c r="E1" s="58"/>
      <c r="G1" s="58"/>
      <c r="K1" s="58" t="s">
        <v>48</v>
      </c>
    </row>
    <row r="2" spans="1:11" ht="22.05" customHeight="1">
      <c r="A2" s="4" t="s">
        <v>113</v>
      </c>
      <c r="B2" s="5"/>
      <c r="C2" s="6"/>
      <c r="D2" s="7"/>
      <c r="E2" s="6"/>
      <c r="G2" s="6"/>
    </row>
    <row r="3" spans="1:11" ht="22.05" customHeight="1">
      <c r="A3" s="67" t="s">
        <v>116</v>
      </c>
      <c r="B3" s="15"/>
      <c r="C3" s="101"/>
      <c r="D3" s="102"/>
      <c r="E3" s="101"/>
      <c r="G3" s="101"/>
    </row>
    <row r="4" spans="1:11" ht="22.05" customHeight="1">
      <c r="A4" s="59" t="s">
        <v>175</v>
      </c>
      <c r="C4" s="7"/>
      <c r="D4" s="7"/>
      <c r="E4" s="7"/>
      <c r="G4" s="7"/>
    </row>
    <row r="5" spans="1:11" ht="22.05" customHeight="1">
      <c r="D5" s="21"/>
      <c r="E5" s="12"/>
      <c r="G5" s="12"/>
      <c r="K5" s="60" t="s">
        <v>47</v>
      </c>
    </row>
    <row r="6" spans="1:11" ht="22.05" customHeight="1">
      <c r="D6" s="21"/>
      <c r="E6" s="127" t="s">
        <v>82</v>
      </c>
      <c r="F6" s="127"/>
      <c r="G6" s="127"/>
      <c r="I6" s="126" t="s">
        <v>83</v>
      </c>
      <c r="J6" s="126"/>
      <c r="K6" s="126"/>
    </row>
    <row r="7" spans="1:11" ht="22.05" customHeight="1">
      <c r="C7" s="123" t="s">
        <v>4</v>
      </c>
      <c r="D7" s="21"/>
      <c r="E7" s="14">
        <v>2024</v>
      </c>
      <c r="F7" s="17"/>
      <c r="G7" s="14">
        <v>2023</v>
      </c>
      <c r="I7" s="14">
        <v>2024</v>
      </c>
      <c r="J7" s="17"/>
      <c r="K7" s="14">
        <v>2023</v>
      </c>
    </row>
    <row r="8" spans="1:11" ht="22.05" customHeight="1">
      <c r="A8" s="4" t="s">
        <v>78</v>
      </c>
      <c r="C8" s="20"/>
      <c r="D8" s="21"/>
      <c r="E8" s="19"/>
      <c r="G8" s="19"/>
    </row>
    <row r="9" spans="1:11" ht="22.05" customHeight="1">
      <c r="A9" s="15" t="s">
        <v>148</v>
      </c>
      <c r="B9" s="103"/>
      <c r="C9" s="15"/>
      <c r="D9" s="15"/>
      <c r="E9" s="104">
        <f>PL!E56</f>
        <v>-63750</v>
      </c>
      <c r="G9" s="104">
        <f>PL!G56</f>
        <v>-60184</v>
      </c>
      <c r="I9" s="104">
        <f>PL!I56</f>
        <v>-72619</v>
      </c>
      <c r="J9" s="104"/>
      <c r="K9" s="104">
        <f>PL!K56</f>
        <v>-58062</v>
      </c>
    </row>
    <row r="10" spans="1:11" ht="22.05" customHeight="1">
      <c r="A10" s="15" t="s">
        <v>84</v>
      </c>
      <c r="B10" s="103"/>
      <c r="C10" s="15"/>
      <c r="D10" s="15"/>
      <c r="E10" s="105"/>
      <c r="G10" s="105"/>
      <c r="I10" s="105"/>
      <c r="J10" s="104"/>
      <c r="K10" s="105"/>
    </row>
    <row r="11" spans="1:11" ht="22.05" customHeight="1">
      <c r="A11" s="15" t="s">
        <v>85</v>
      </c>
      <c r="B11" s="103"/>
      <c r="C11" s="15"/>
      <c r="D11" s="15"/>
      <c r="J11" s="104"/>
    </row>
    <row r="12" spans="1:11" ht="22.05" customHeight="1">
      <c r="A12" s="15" t="s">
        <v>64</v>
      </c>
      <c r="B12" s="15"/>
      <c r="C12" s="25"/>
      <c r="D12" s="25"/>
      <c r="E12" s="106">
        <v>5921</v>
      </c>
      <c r="F12" s="25"/>
      <c r="G12" s="106">
        <v>5398</v>
      </c>
      <c r="H12" s="25"/>
      <c r="I12" s="106">
        <v>4722</v>
      </c>
      <c r="J12" s="25"/>
      <c r="K12" s="107">
        <v>4213</v>
      </c>
    </row>
    <row r="13" spans="1:11" ht="22.05" customHeight="1">
      <c r="A13" s="103" t="s">
        <v>162</v>
      </c>
      <c r="B13" s="103"/>
      <c r="C13" s="29"/>
      <c r="D13" s="25"/>
      <c r="E13" s="106">
        <v>51701</v>
      </c>
      <c r="F13" s="25"/>
      <c r="G13" s="106">
        <v>50463</v>
      </c>
      <c r="H13" s="25"/>
      <c r="I13" s="106">
        <v>48707</v>
      </c>
      <c r="J13" s="25"/>
      <c r="K13" s="108">
        <v>47611</v>
      </c>
    </row>
    <row r="14" spans="1:11" ht="22.05" customHeight="1">
      <c r="A14" s="125" t="s">
        <v>185</v>
      </c>
      <c r="B14" s="103"/>
      <c r="C14" s="29"/>
      <c r="D14" s="25"/>
      <c r="E14" s="106">
        <v>-166</v>
      </c>
      <c r="F14" s="25"/>
      <c r="G14" s="106">
        <v>0</v>
      </c>
      <c r="H14" s="25"/>
      <c r="I14" s="106">
        <v>-166</v>
      </c>
      <c r="J14" s="25"/>
      <c r="K14" s="108">
        <v>0</v>
      </c>
    </row>
    <row r="15" spans="1:11" ht="22.05" customHeight="1">
      <c r="A15" s="15" t="s">
        <v>118</v>
      </c>
      <c r="B15" s="103"/>
      <c r="C15" s="2"/>
      <c r="D15" s="25"/>
      <c r="E15" s="106">
        <v>-424</v>
      </c>
      <c r="F15" s="25"/>
      <c r="G15" s="106">
        <v>-274</v>
      </c>
      <c r="H15" s="25"/>
      <c r="I15" s="106">
        <v>-424</v>
      </c>
      <c r="J15" s="25"/>
      <c r="K15" s="108">
        <v>-274</v>
      </c>
    </row>
    <row r="16" spans="1:11" ht="22.05" customHeight="1">
      <c r="A16" s="15" t="s">
        <v>182</v>
      </c>
      <c r="B16" s="103"/>
      <c r="C16" s="2"/>
      <c r="D16" s="25"/>
      <c r="E16" s="106">
        <v>1164</v>
      </c>
      <c r="F16" s="25"/>
      <c r="G16" s="106">
        <v>-5</v>
      </c>
      <c r="H16" s="25"/>
      <c r="I16" s="106">
        <v>1036</v>
      </c>
      <c r="J16" s="25"/>
      <c r="K16" s="109">
        <v>-5</v>
      </c>
    </row>
    <row r="17" spans="1:11" ht="22.05" customHeight="1">
      <c r="A17" s="15" t="s">
        <v>121</v>
      </c>
      <c r="B17" s="103"/>
      <c r="C17" s="25"/>
      <c r="D17" s="25"/>
      <c r="E17" s="106">
        <v>-28118</v>
      </c>
      <c r="F17" s="25"/>
      <c r="G17" s="106">
        <v>-34560</v>
      </c>
      <c r="H17" s="25"/>
      <c r="I17" s="106">
        <v>-26528</v>
      </c>
      <c r="J17" s="25"/>
      <c r="K17" s="108">
        <v>-33355</v>
      </c>
    </row>
    <row r="18" spans="1:11" ht="22.05" customHeight="1">
      <c r="A18" s="15" t="s">
        <v>60</v>
      </c>
      <c r="B18" s="103"/>
      <c r="C18" s="25"/>
      <c r="D18" s="25"/>
      <c r="E18" s="106">
        <v>387</v>
      </c>
      <c r="F18" s="25"/>
      <c r="G18" s="106">
        <v>346</v>
      </c>
      <c r="H18" s="25"/>
      <c r="I18" s="106">
        <v>363</v>
      </c>
      <c r="J18" s="25"/>
      <c r="K18" s="47">
        <v>329</v>
      </c>
    </row>
    <row r="19" spans="1:11" ht="22.05" customHeight="1">
      <c r="A19" s="103" t="s">
        <v>178</v>
      </c>
      <c r="B19" s="103"/>
      <c r="C19" s="25"/>
      <c r="D19" s="25"/>
      <c r="E19" s="106">
        <v>0</v>
      </c>
      <c r="F19" s="25"/>
      <c r="G19" s="106">
        <v>0</v>
      </c>
      <c r="H19" s="25"/>
      <c r="I19" s="106">
        <v>0</v>
      </c>
      <c r="J19" s="25"/>
      <c r="K19" s="47">
        <v>-2000</v>
      </c>
    </row>
    <row r="20" spans="1:11" ht="22.05" customHeight="1">
      <c r="A20" s="103" t="s">
        <v>67</v>
      </c>
      <c r="B20" s="103"/>
      <c r="C20" s="25"/>
      <c r="D20" s="25"/>
      <c r="E20" s="110">
        <v>16664</v>
      </c>
      <c r="F20" s="25"/>
      <c r="G20" s="110">
        <v>21907</v>
      </c>
      <c r="H20" s="25"/>
      <c r="I20" s="110">
        <v>16649</v>
      </c>
      <c r="J20" s="25"/>
      <c r="K20" s="65">
        <v>21874</v>
      </c>
    </row>
    <row r="21" spans="1:11" ht="22.05" customHeight="1">
      <c r="A21" s="15" t="s">
        <v>170</v>
      </c>
      <c r="B21" s="103"/>
      <c r="C21" s="15"/>
      <c r="D21" s="15"/>
      <c r="G21" s="25"/>
    </row>
    <row r="22" spans="1:11" ht="22.05" customHeight="1">
      <c r="A22" s="15" t="s">
        <v>34</v>
      </c>
      <c r="B22" s="103"/>
      <c r="C22" s="15"/>
      <c r="D22" s="15"/>
      <c r="E22" s="104">
        <f>SUM(E9:E20)</f>
        <v>-16621</v>
      </c>
      <c r="G22" s="104">
        <f>SUM(G9:G20)</f>
        <v>-16909</v>
      </c>
      <c r="I22" s="104">
        <f>SUM(I9:I20)</f>
        <v>-28260</v>
      </c>
      <c r="J22" s="104"/>
      <c r="K22" s="104">
        <f>SUM(K9:K20)</f>
        <v>-19669</v>
      </c>
    </row>
    <row r="23" spans="1:11" ht="22.05" customHeight="1">
      <c r="A23" s="15" t="s">
        <v>35</v>
      </c>
      <c r="B23" s="103"/>
      <c r="C23" s="15"/>
      <c r="D23" s="15"/>
      <c r="E23" s="111"/>
      <c r="G23" s="112"/>
      <c r="I23" s="111"/>
      <c r="J23" s="111"/>
      <c r="K23" s="111"/>
    </row>
    <row r="24" spans="1:11" ht="22.05" customHeight="1">
      <c r="A24" s="15" t="s">
        <v>36</v>
      </c>
      <c r="B24" s="103"/>
      <c r="C24" s="15"/>
      <c r="D24" s="15"/>
      <c r="E24" s="108">
        <v>694</v>
      </c>
      <c r="F24" s="25"/>
      <c r="G24" s="108">
        <v>523</v>
      </c>
      <c r="H24" s="25"/>
      <c r="I24" s="108">
        <v>-224</v>
      </c>
      <c r="J24" s="25"/>
      <c r="K24" s="108">
        <v>-102</v>
      </c>
    </row>
    <row r="25" spans="1:11" ht="22.05" customHeight="1">
      <c r="A25" s="15" t="s">
        <v>186</v>
      </c>
      <c r="B25" s="103"/>
      <c r="C25" s="15"/>
      <c r="D25" s="15"/>
      <c r="E25" s="108">
        <v>-13499</v>
      </c>
      <c r="F25" s="25"/>
      <c r="G25" s="108">
        <v>6379</v>
      </c>
      <c r="H25" s="25"/>
      <c r="I25" s="108">
        <v>0</v>
      </c>
      <c r="J25" s="25"/>
      <c r="K25" s="109">
        <v>0</v>
      </c>
    </row>
    <row r="26" spans="1:11" ht="22.05" customHeight="1">
      <c r="A26" s="15" t="s">
        <v>43</v>
      </c>
      <c r="B26" s="103"/>
      <c r="C26" s="15"/>
      <c r="D26" s="15"/>
      <c r="E26" s="108">
        <v>-11784</v>
      </c>
      <c r="F26" s="25"/>
      <c r="G26" s="108">
        <v>18455</v>
      </c>
      <c r="H26" s="25"/>
      <c r="I26" s="108">
        <v>-11784</v>
      </c>
      <c r="J26" s="25"/>
      <c r="K26" s="108">
        <v>18455</v>
      </c>
    </row>
    <row r="27" spans="1:11" ht="22.05" customHeight="1">
      <c r="A27" s="15" t="s">
        <v>37</v>
      </c>
      <c r="B27" s="103"/>
      <c r="C27" s="15"/>
      <c r="D27" s="15"/>
      <c r="E27" s="108">
        <v>-3883</v>
      </c>
      <c r="F27" s="25"/>
      <c r="G27" s="108">
        <v>51363</v>
      </c>
      <c r="H27" s="25"/>
      <c r="I27" s="108">
        <v>-3883</v>
      </c>
      <c r="J27" s="25"/>
      <c r="K27" s="108">
        <v>51363</v>
      </c>
    </row>
    <row r="28" spans="1:11" ht="22.05" customHeight="1">
      <c r="A28" s="15" t="s">
        <v>66</v>
      </c>
      <c r="B28" s="103"/>
      <c r="C28" s="15"/>
      <c r="D28" s="15"/>
      <c r="E28" s="113">
        <v>9417</v>
      </c>
      <c r="F28" s="25"/>
      <c r="G28" s="113">
        <v>12357</v>
      </c>
      <c r="H28" s="25"/>
      <c r="I28" s="113">
        <v>9417</v>
      </c>
      <c r="J28" s="25"/>
      <c r="K28" s="113">
        <v>12357</v>
      </c>
    </row>
    <row r="29" spans="1:11" ht="22.05" customHeight="1">
      <c r="A29" s="15" t="s">
        <v>65</v>
      </c>
      <c r="B29" s="103"/>
      <c r="C29" s="15"/>
      <c r="D29" s="15"/>
      <c r="E29" s="108">
        <v>5444</v>
      </c>
      <c r="F29" s="25"/>
      <c r="G29" s="108">
        <v>5057</v>
      </c>
      <c r="H29" s="25"/>
      <c r="I29" s="108">
        <v>5444</v>
      </c>
      <c r="J29" s="25"/>
      <c r="K29" s="108">
        <v>5058</v>
      </c>
    </row>
    <row r="30" spans="1:11" ht="22.05" customHeight="1">
      <c r="A30" s="15" t="s">
        <v>163</v>
      </c>
      <c r="B30" s="15"/>
      <c r="C30" s="15"/>
      <c r="D30" s="15"/>
      <c r="E30" s="108">
        <v>-22949</v>
      </c>
      <c r="F30" s="25"/>
      <c r="G30" s="108">
        <v>0</v>
      </c>
      <c r="H30" s="25"/>
      <c r="I30" s="108">
        <v>-22949</v>
      </c>
      <c r="J30" s="25"/>
      <c r="K30" s="109">
        <v>0</v>
      </c>
    </row>
    <row r="31" spans="1:11" ht="22.05" customHeight="1">
      <c r="A31" s="15" t="s">
        <v>38</v>
      </c>
      <c r="B31" s="103"/>
      <c r="C31" s="15"/>
      <c r="D31" s="15"/>
      <c r="E31" s="108">
        <v>-2032</v>
      </c>
      <c r="F31" s="25"/>
      <c r="G31" s="108">
        <v>-1734</v>
      </c>
      <c r="H31" s="25"/>
      <c r="I31" s="108">
        <v>-1212</v>
      </c>
      <c r="J31" s="25"/>
      <c r="K31" s="108">
        <v>-1133</v>
      </c>
    </row>
    <row r="32" spans="1:11" ht="22.05" customHeight="1">
      <c r="A32" s="15" t="s">
        <v>93</v>
      </c>
      <c r="B32" s="103"/>
      <c r="C32" s="15"/>
      <c r="D32" s="15"/>
      <c r="E32" s="108"/>
      <c r="F32" s="25"/>
      <c r="G32" s="108"/>
      <c r="H32" s="25"/>
      <c r="I32" s="114"/>
      <c r="J32" s="25"/>
      <c r="K32" s="114"/>
    </row>
    <row r="33" spans="1:11" ht="22.05" customHeight="1">
      <c r="A33" s="15" t="s">
        <v>39</v>
      </c>
      <c r="B33" s="103"/>
      <c r="C33" s="15"/>
      <c r="D33" s="15"/>
      <c r="E33" s="108">
        <v>1457</v>
      </c>
      <c r="F33" s="25"/>
      <c r="G33" s="108">
        <v>-1228</v>
      </c>
      <c r="H33" s="25"/>
      <c r="I33" s="108">
        <v>478</v>
      </c>
      <c r="J33" s="25"/>
      <c r="K33" s="108">
        <v>-10</v>
      </c>
    </row>
    <row r="34" spans="1:11" ht="22.05" customHeight="1">
      <c r="A34" s="15" t="s">
        <v>119</v>
      </c>
      <c r="B34" s="103"/>
      <c r="C34" s="15"/>
      <c r="D34" s="15"/>
      <c r="E34" s="108">
        <v>-29526</v>
      </c>
      <c r="F34" s="25"/>
      <c r="G34" s="108">
        <v>9712</v>
      </c>
      <c r="H34" s="25"/>
      <c r="I34" s="47">
        <v>-29528</v>
      </c>
      <c r="J34" s="25"/>
      <c r="K34" s="47">
        <v>9758</v>
      </c>
    </row>
    <row r="35" spans="1:11" ht="22.05" customHeight="1">
      <c r="A35" s="15" t="s">
        <v>40</v>
      </c>
      <c r="B35" s="103"/>
      <c r="C35" s="15"/>
      <c r="D35" s="15"/>
      <c r="E35" s="108">
        <v>-211</v>
      </c>
      <c r="F35" s="25"/>
      <c r="G35" s="108">
        <v>-7788</v>
      </c>
      <c r="H35" s="25"/>
      <c r="I35" s="47">
        <v>-1238</v>
      </c>
      <c r="J35" s="25"/>
      <c r="K35" s="47">
        <v>-7103</v>
      </c>
    </row>
    <row r="36" spans="1:11" ht="22.05" customHeight="1">
      <c r="A36" s="15" t="s">
        <v>131</v>
      </c>
      <c r="B36" s="103"/>
      <c r="C36" s="15"/>
      <c r="D36" s="15"/>
      <c r="E36" s="65">
        <v>8584</v>
      </c>
      <c r="F36" s="25"/>
      <c r="G36" s="65">
        <v>0</v>
      </c>
      <c r="H36" s="25"/>
      <c r="I36" s="65">
        <v>8584</v>
      </c>
      <c r="J36" s="25"/>
      <c r="K36" s="65">
        <v>0</v>
      </c>
    </row>
    <row r="37" spans="1:11" ht="22.05" customHeight="1">
      <c r="A37" s="15" t="s">
        <v>171</v>
      </c>
      <c r="B37" s="103"/>
      <c r="C37" s="15"/>
      <c r="D37" s="15"/>
      <c r="E37" s="104">
        <f>SUM(E24:E36)+E22</f>
        <v>-74909</v>
      </c>
      <c r="G37" s="104">
        <f>SUM(G24:G36)+G22</f>
        <v>76187</v>
      </c>
      <c r="I37" s="104">
        <f>SUM(I24:I36)+I22</f>
        <v>-75155</v>
      </c>
      <c r="J37" s="104"/>
      <c r="K37" s="104">
        <f>SUM(K24:K36)+K22</f>
        <v>68974</v>
      </c>
    </row>
    <row r="38" spans="1:11" ht="22.05" customHeight="1">
      <c r="A38" s="15" t="s">
        <v>122</v>
      </c>
      <c r="B38" s="103"/>
      <c r="C38" s="15"/>
      <c r="D38" s="15"/>
      <c r="E38" s="106">
        <v>28118</v>
      </c>
      <c r="F38" s="25"/>
      <c r="G38" s="106">
        <v>34560</v>
      </c>
      <c r="H38" s="25"/>
      <c r="I38" s="106">
        <v>26528</v>
      </c>
      <c r="J38" s="25"/>
      <c r="K38" s="106">
        <v>33355</v>
      </c>
    </row>
    <row r="39" spans="1:11" ht="22.05" customHeight="1">
      <c r="A39" s="15" t="s">
        <v>123</v>
      </c>
      <c r="B39" s="103"/>
      <c r="C39" s="15"/>
      <c r="D39" s="15"/>
      <c r="E39" s="47">
        <v>-15689</v>
      </c>
      <c r="F39" s="25"/>
      <c r="G39" s="47">
        <v>-19959</v>
      </c>
      <c r="H39" s="25"/>
      <c r="I39" s="47">
        <v>-15689</v>
      </c>
      <c r="J39" s="25"/>
      <c r="K39" s="47">
        <v>-19959</v>
      </c>
    </row>
    <row r="40" spans="1:11" ht="22.05" customHeight="1">
      <c r="A40" s="15" t="s">
        <v>183</v>
      </c>
      <c r="B40" s="115"/>
      <c r="C40" s="15"/>
      <c r="D40" s="15"/>
      <c r="E40" s="47">
        <v>5472</v>
      </c>
      <c r="F40" s="25"/>
      <c r="G40" s="47">
        <v>-804</v>
      </c>
      <c r="H40" s="25"/>
      <c r="I40" s="47">
        <v>5472</v>
      </c>
      <c r="J40" s="25"/>
      <c r="K40" s="47">
        <v>0</v>
      </c>
    </row>
    <row r="41" spans="1:11" ht="22.05" customHeight="1">
      <c r="A41" s="67" t="s">
        <v>164</v>
      </c>
      <c r="B41" s="115"/>
      <c r="C41" s="116"/>
      <c r="D41" s="116"/>
      <c r="E41" s="44">
        <f>SUM(E37:E40)</f>
        <v>-57008</v>
      </c>
      <c r="G41" s="44">
        <f>SUM(G37:G40)</f>
        <v>89984</v>
      </c>
      <c r="I41" s="44">
        <f>SUM(I37:I40)</f>
        <v>-58844</v>
      </c>
      <c r="J41" s="104"/>
      <c r="K41" s="44">
        <f>SUM(K37:K40)</f>
        <v>82370</v>
      </c>
    </row>
    <row r="42" spans="1:11" ht="22.05" customHeight="1">
      <c r="A42" s="67"/>
      <c r="B42" s="115"/>
      <c r="C42" s="116"/>
      <c r="D42" s="116"/>
    </row>
    <row r="43" spans="1:11" ht="22.05" customHeight="1">
      <c r="A43" s="8" t="s">
        <v>3</v>
      </c>
      <c r="B43" s="15"/>
      <c r="C43" s="48"/>
      <c r="D43" s="117"/>
      <c r="E43" s="48"/>
      <c r="G43" s="48"/>
    </row>
    <row r="44" spans="1:11" ht="22.95" customHeight="1">
      <c r="A44" s="4"/>
      <c r="C44" s="31"/>
      <c r="D44" s="57"/>
      <c r="E44" s="58"/>
      <c r="G44" s="58"/>
      <c r="K44" s="58" t="s">
        <v>48</v>
      </c>
    </row>
    <row r="45" spans="1:11" ht="22.95" customHeight="1">
      <c r="A45" s="4" t="s">
        <v>113</v>
      </c>
      <c r="B45" s="5"/>
      <c r="C45" s="6"/>
      <c r="D45" s="7"/>
      <c r="E45" s="6"/>
      <c r="G45" s="6"/>
    </row>
    <row r="46" spans="1:11" ht="22.95" customHeight="1">
      <c r="A46" s="67" t="s">
        <v>117</v>
      </c>
      <c r="B46" s="15"/>
      <c r="C46" s="101"/>
      <c r="D46" s="102"/>
      <c r="E46" s="101"/>
      <c r="G46" s="101"/>
    </row>
    <row r="47" spans="1:11" ht="22.95" customHeight="1">
      <c r="A47" s="59" t="s">
        <v>175</v>
      </c>
      <c r="C47" s="7"/>
      <c r="D47" s="7"/>
      <c r="E47" s="7"/>
      <c r="G47" s="7"/>
    </row>
    <row r="48" spans="1:11" ht="22.95" customHeight="1">
      <c r="D48" s="21"/>
      <c r="E48" s="12"/>
      <c r="G48" s="12"/>
      <c r="K48" s="60" t="s">
        <v>47</v>
      </c>
    </row>
    <row r="49" spans="1:11" ht="22.95" customHeight="1">
      <c r="D49" s="21"/>
      <c r="E49" s="127" t="s">
        <v>82</v>
      </c>
      <c r="F49" s="127"/>
      <c r="G49" s="127"/>
      <c r="I49" s="126" t="s">
        <v>83</v>
      </c>
      <c r="J49" s="126"/>
      <c r="K49" s="126"/>
    </row>
    <row r="50" spans="1:11" ht="22.95" customHeight="1">
      <c r="C50" s="123" t="s">
        <v>4</v>
      </c>
      <c r="D50" s="21"/>
      <c r="E50" s="14">
        <v>2024</v>
      </c>
      <c r="F50" s="17"/>
      <c r="G50" s="14">
        <v>2023</v>
      </c>
      <c r="I50" s="14">
        <v>2024</v>
      </c>
      <c r="J50" s="17"/>
      <c r="K50" s="14">
        <v>2023</v>
      </c>
    </row>
    <row r="51" spans="1:11" ht="22.95" customHeight="1">
      <c r="A51" s="67" t="s">
        <v>165</v>
      </c>
      <c r="B51" s="115"/>
      <c r="C51" s="15"/>
      <c r="D51" s="15"/>
      <c r="E51" s="118"/>
      <c r="G51" s="118"/>
      <c r="I51" s="118"/>
      <c r="J51" s="116"/>
      <c r="K51" s="118"/>
    </row>
    <row r="52" spans="1:11" ht="22.95" customHeight="1">
      <c r="A52" s="15" t="s">
        <v>73</v>
      </c>
      <c r="B52" s="103"/>
      <c r="C52" s="2"/>
      <c r="D52" s="25"/>
      <c r="E52" s="119">
        <v>-100000</v>
      </c>
      <c r="F52" s="25"/>
      <c r="G52" s="119">
        <v>-200000</v>
      </c>
      <c r="H52" s="25"/>
      <c r="I52" s="119">
        <v>-100000</v>
      </c>
      <c r="J52" s="25"/>
      <c r="K52" s="119">
        <v>-200000</v>
      </c>
    </row>
    <row r="53" spans="1:11" ht="22.95" customHeight="1">
      <c r="A53" s="15" t="s">
        <v>94</v>
      </c>
      <c r="B53" s="103"/>
      <c r="C53" s="2"/>
      <c r="D53" s="25"/>
      <c r="E53" s="119">
        <v>120509</v>
      </c>
      <c r="F53" s="25"/>
      <c r="G53" s="119">
        <v>200274</v>
      </c>
      <c r="H53" s="25"/>
      <c r="I53" s="119">
        <v>120509</v>
      </c>
      <c r="J53" s="25"/>
      <c r="K53" s="119">
        <v>200274</v>
      </c>
    </row>
    <row r="54" spans="1:11" ht="22.95" customHeight="1">
      <c r="A54" s="15" t="s">
        <v>166</v>
      </c>
      <c r="B54" s="103"/>
      <c r="C54" s="3"/>
      <c r="D54" s="25"/>
      <c r="E54" s="108">
        <v>2940</v>
      </c>
      <c r="F54" s="25"/>
      <c r="G54" s="108">
        <v>1049</v>
      </c>
      <c r="H54" s="25"/>
      <c r="I54" s="108">
        <v>2940</v>
      </c>
      <c r="J54" s="25"/>
      <c r="K54" s="108">
        <v>1049</v>
      </c>
    </row>
    <row r="55" spans="1:11" ht="22.95" customHeight="1">
      <c r="A55" s="103" t="s">
        <v>179</v>
      </c>
      <c r="B55" s="103"/>
      <c r="C55" s="3"/>
      <c r="D55" s="25"/>
      <c r="E55" s="108">
        <v>0</v>
      </c>
      <c r="F55" s="25"/>
      <c r="G55" s="108">
        <v>0</v>
      </c>
      <c r="H55" s="25"/>
      <c r="I55" s="108">
        <v>0</v>
      </c>
      <c r="J55" s="25"/>
      <c r="K55" s="108">
        <v>2000</v>
      </c>
    </row>
    <row r="56" spans="1:11" ht="22.95" customHeight="1">
      <c r="A56" s="103" t="s">
        <v>59</v>
      </c>
      <c r="B56" s="103"/>
      <c r="C56" s="3"/>
      <c r="D56" s="25"/>
      <c r="E56" s="108">
        <v>-71</v>
      </c>
      <c r="F56" s="25"/>
      <c r="G56" s="108">
        <v>-65</v>
      </c>
      <c r="H56" s="25"/>
      <c r="I56" s="108">
        <v>-71</v>
      </c>
      <c r="J56" s="25"/>
      <c r="K56" s="108">
        <v>-65</v>
      </c>
    </row>
    <row r="57" spans="1:11" ht="22.95" customHeight="1">
      <c r="A57" s="8" t="s">
        <v>138</v>
      </c>
      <c r="B57" s="103"/>
      <c r="C57" s="3"/>
      <c r="D57" s="25"/>
      <c r="E57" s="108">
        <v>-809</v>
      </c>
      <c r="F57" s="25"/>
      <c r="G57" s="108">
        <v>-1124</v>
      </c>
      <c r="H57" s="25"/>
      <c r="I57" s="108">
        <v>-809</v>
      </c>
      <c r="J57" s="25"/>
      <c r="K57" s="108">
        <v>-805</v>
      </c>
    </row>
    <row r="58" spans="1:11" ht="22.95" customHeight="1">
      <c r="A58" s="15" t="s">
        <v>167</v>
      </c>
      <c r="B58" s="103"/>
      <c r="C58" s="3"/>
      <c r="D58" s="25"/>
      <c r="E58" s="108">
        <v>1589</v>
      </c>
      <c r="F58" s="25"/>
      <c r="G58" s="108">
        <v>15</v>
      </c>
      <c r="H58" s="25"/>
      <c r="I58" s="108">
        <v>1589</v>
      </c>
      <c r="J58" s="25"/>
      <c r="K58" s="108">
        <v>15</v>
      </c>
    </row>
    <row r="59" spans="1:11" ht="22.95" customHeight="1">
      <c r="A59" s="67" t="s">
        <v>168</v>
      </c>
      <c r="B59" s="115"/>
      <c r="C59" s="71"/>
      <c r="D59" s="15"/>
      <c r="E59" s="44">
        <f>SUM(E52:E58)</f>
        <v>24158</v>
      </c>
      <c r="G59" s="44">
        <f>SUM(G52:G58)</f>
        <v>149</v>
      </c>
      <c r="I59" s="44">
        <f>SUM(I52:I58)</f>
        <v>24158</v>
      </c>
      <c r="J59" s="104"/>
      <c r="K59" s="44">
        <f>SUM(K52:K58)</f>
        <v>2468</v>
      </c>
    </row>
    <row r="60" spans="1:11" ht="22.95" customHeight="1">
      <c r="A60" s="67" t="s">
        <v>41</v>
      </c>
      <c r="B60" s="103"/>
      <c r="C60" s="71"/>
      <c r="D60" s="15"/>
      <c r="E60" s="33"/>
      <c r="G60" s="27"/>
      <c r="I60" s="33"/>
      <c r="J60" s="49"/>
      <c r="K60" s="33"/>
    </row>
    <row r="61" spans="1:11" ht="22.95" customHeight="1">
      <c r="A61" s="28" t="s">
        <v>110</v>
      </c>
      <c r="B61" s="103"/>
      <c r="C61" s="2"/>
      <c r="D61" s="25"/>
      <c r="E61" s="63">
        <v>0</v>
      </c>
      <c r="F61" s="25"/>
      <c r="G61" s="63">
        <v>80000</v>
      </c>
      <c r="H61" s="25"/>
      <c r="I61" s="63">
        <v>0</v>
      </c>
      <c r="J61" s="25"/>
      <c r="K61" s="63">
        <v>80000</v>
      </c>
    </row>
    <row r="62" spans="1:11" ht="22.95" customHeight="1">
      <c r="A62" s="28" t="s">
        <v>132</v>
      </c>
      <c r="B62" s="103"/>
      <c r="C62" s="2"/>
      <c r="D62" s="25"/>
      <c r="E62" s="63">
        <v>0</v>
      </c>
      <c r="F62" s="25"/>
      <c r="G62" s="63">
        <v>-100000</v>
      </c>
      <c r="H62" s="25"/>
      <c r="I62" s="63">
        <v>0</v>
      </c>
      <c r="J62" s="25"/>
      <c r="K62" s="63">
        <v>-100000</v>
      </c>
    </row>
    <row r="63" spans="1:11" ht="22.95" customHeight="1">
      <c r="A63" s="125" t="s">
        <v>184</v>
      </c>
      <c r="B63" s="125"/>
      <c r="C63" s="2" t="s">
        <v>155</v>
      </c>
      <c r="D63" s="25"/>
      <c r="E63" s="63">
        <v>300000</v>
      </c>
      <c r="F63" s="25"/>
      <c r="G63" s="63">
        <v>0</v>
      </c>
      <c r="H63" s="25"/>
      <c r="I63" s="63">
        <v>300000</v>
      </c>
      <c r="J63" s="25"/>
      <c r="K63" s="63">
        <v>0</v>
      </c>
    </row>
    <row r="64" spans="1:11" ht="22.95" customHeight="1">
      <c r="A64" s="25" t="s">
        <v>124</v>
      </c>
      <c r="B64" s="15"/>
      <c r="D64" s="25"/>
      <c r="E64" s="108">
        <v>-300000</v>
      </c>
      <c r="F64" s="25"/>
      <c r="G64" s="108">
        <v>-393800</v>
      </c>
      <c r="H64" s="25"/>
      <c r="I64" s="108">
        <v>-300000</v>
      </c>
      <c r="J64" s="25"/>
      <c r="K64" s="108">
        <v>-393800</v>
      </c>
    </row>
    <row r="65" spans="1:11" ht="22.95" customHeight="1">
      <c r="A65" s="28" t="s">
        <v>120</v>
      </c>
      <c r="B65" s="103"/>
      <c r="C65" s="3"/>
      <c r="D65" s="25"/>
      <c r="E65" s="108">
        <v>-2089</v>
      </c>
      <c r="F65" s="25"/>
      <c r="G65" s="108">
        <v>-2009</v>
      </c>
      <c r="H65" s="25"/>
      <c r="I65" s="108">
        <v>-1735</v>
      </c>
      <c r="J65" s="25"/>
      <c r="K65" s="108">
        <v>-1679</v>
      </c>
    </row>
    <row r="66" spans="1:11" ht="22.95" customHeight="1">
      <c r="A66" s="67" t="s">
        <v>147</v>
      </c>
      <c r="E66" s="44">
        <f>SUM(E61:E65)</f>
        <v>-2089</v>
      </c>
      <c r="G66" s="44">
        <f>SUM(G61:G65)</f>
        <v>-415809</v>
      </c>
      <c r="I66" s="44">
        <f>SUM(I61:I65)</f>
        <v>-1735</v>
      </c>
      <c r="J66" s="104"/>
      <c r="K66" s="44">
        <f>SUM(K61:K65)</f>
        <v>-415479</v>
      </c>
    </row>
    <row r="67" spans="1:11" ht="22.95" customHeight="1">
      <c r="A67" s="67" t="s">
        <v>169</v>
      </c>
      <c r="E67" s="105">
        <f>SUM(E41,E59,E66)</f>
        <v>-34939</v>
      </c>
      <c r="G67" s="120">
        <f>SUM(G41,G59,G66)</f>
        <v>-325676</v>
      </c>
      <c r="I67" s="105">
        <f>SUM(I41,I59,I66)</f>
        <v>-36421</v>
      </c>
      <c r="J67" s="104"/>
      <c r="K67" s="105">
        <f>SUM(K41,K59,K66)</f>
        <v>-330641</v>
      </c>
    </row>
    <row r="68" spans="1:11" ht="22.95" customHeight="1">
      <c r="A68" s="15" t="s">
        <v>50</v>
      </c>
      <c r="E68" s="65">
        <v>89472</v>
      </c>
      <c r="F68" s="25"/>
      <c r="G68" s="65">
        <v>467704</v>
      </c>
      <c r="H68" s="25"/>
      <c r="I68" s="65">
        <v>78726</v>
      </c>
      <c r="J68" s="25"/>
      <c r="K68" s="65">
        <v>456942</v>
      </c>
    </row>
    <row r="69" spans="1:11" ht="22.95" customHeight="1" thickBot="1">
      <c r="A69" s="67" t="s">
        <v>51</v>
      </c>
      <c r="E69" s="121">
        <f>SUM(E67:E68)</f>
        <v>54533</v>
      </c>
      <c r="G69" s="121">
        <f>SUM(G67:G68)</f>
        <v>142028</v>
      </c>
      <c r="I69" s="121">
        <f>SUM(I67:I68)</f>
        <v>42305</v>
      </c>
      <c r="J69" s="104"/>
      <c r="K69" s="121">
        <f>SUM(K67:K68)</f>
        <v>126301</v>
      </c>
    </row>
    <row r="70" spans="1:11" s="122" customFormat="1" ht="22.95" customHeight="1" thickTop="1">
      <c r="E70" s="1">
        <f>SUM(E69-BS!F11)</f>
        <v>0</v>
      </c>
      <c r="F70" s="25"/>
      <c r="G70" s="1"/>
      <c r="H70" s="25"/>
      <c r="I70" s="1">
        <f>SUM(I69-BS!J11)</f>
        <v>0</v>
      </c>
      <c r="J70" s="1"/>
      <c r="K70" s="1"/>
    </row>
    <row r="71" spans="1:11" ht="22.95" customHeight="1">
      <c r="A71" s="4" t="s">
        <v>95</v>
      </c>
      <c r="E71" s="32"/>
      <c r="G71" s="32"/>
      <c r="I71" s="32"/>
      <c r="J71" s="32"/>
      <c r="K71" s="32"/>
    </row>
    <row r="72" spans="1:11" ht="22.95" customHeight="1">
      <c r="A72" s="8" t="s">
        <v>96</v>
      </c>
      <c r="E72" s="32"/>
      <c r="G72" s="32"/>
      <c r="I72" s="32"/>
      <c r="J72" s="32"/>
      <c r="K72" s="32"/>
    </row>
    <row r="73" spans="1:11" ht="22.95" customHeight="1">
      <c r="A73" s="8" t="s">
        <v>142</v>
      </c>
      <c r="E73" s="108">
        <v>122.31172000000001</v>
      </c>
      <c r="F73" s="108"/>
      <c r="G73" s="108">
        <v>515</v>
      </c>
      <c r="H73" s="108"/>
      <c r="I73" s="108">
        <v>122.31172000000001</v>
      </c>
      <c r="J73" s="108"/>
      <c r="K73" s="108">
        <v>175</v>
      </c>
    </row>
    <row r="74" spans="1:11" ht="22.95" customHeight="1">
      <c r="E74" s="105"/>
      <c r="F74" s="105"/>
      <c r="G74" s="105"/>
      <c r="H74" s="105"/>
      <c r="I74" s="105"/>
      <c r="J74" s="105"/>
      <c r="K74" s="105"/>
    </row>
    <row r="75" spans="1:11" ht="22.95" customHeight="1">
      <c r="A75" s="8" t="s">
        <v>3</v>
      </c>
    </row>
  </sheetData>
  <mergeCells count="4">
    <mergeCell ref="E6:G6"/>
    <mergeCell ref="I6:K6"/>
    <mergeCell ref="E49:G49"/>
    <mergeCell ref="I49:K49"/>
  </mergeCells>
  <pageMargins left="0.98425196850393704" right="0.31496062992126" top="0.78740157480314998" bottom="0.39370078740157499" header="0.196850393700787" footer="0.196850393700787"/>
  <pageSetup paperSize="9" scale="74" firstPageNumber="2" fitToHeight="0" orientation="portrait" useFirstPageNumber="1" r:id="rId1"/>
  <headerFooter alignWithMargins="0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9c63b2-01cf-4a44-bff2-3b6feb06fedf"/>
    <lcf76f155ced4ddcb4097134ff3c332f xmlns="c7965f95-b4bf-46f9-943b-8632934390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D328955CF8B4EA09FDE1A8AF44AE2" ma:contentTypeVersion="16" ma:contentTypeDescription="Create a new document." ma:contentTypeScope="" ma:versionID="d67e9a9124db88c7e4e1b6f7bd5854b5">
  <xsd:schema xmlns:xsd="http://www.w3.org/2001/XMLSchema" xmlns:xs="http://www.w3.org/2001/XMLSchema" xmlns:p="http://schemas.microsoft.com/office/2006/metadata/properties" xmlns:ns2="c7965f95-b4bf-46f9-943b-8632934390d8" xmlns:ns3="219c63b2-01cf-4a44-bff2-3b6feb06fedf" targetNamespace="http://schemas.microsoft.com/office/2006/metadata/properties" ma:root="true" ma:fieldsID="e8aa9ea02c2091a7a412e8801d16d01f" ns2:_="" ns3:_="">
    <xsd:import namespace="c7965f95-b4bf-46f9-943b-8632934390d8"/>
    <xsd:import namespace="219c63b2-01cf-4a44-bff2-3b6feb06f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65f95-b4bf-46f9-943b-863293439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63b2-01cf-4a44-bff2-3b6feb06fed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d3767b3-7026-4ca2-810f-92b25cc68676}" ma:internalName="TaxCatchAll" ma:showField="CatchAllData" ma:web="219c63b2-01cf-4a44-bff2-3b6feb06f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69011-9785-4FB8-805E-74289CA7FCD0}">
  <ds:schemaRefs>
    <ds:schemaRef ds:uri="http://schemas.microsoft.com/office/2006/metadata/properties"/>
    <ds:schemaRef ds:uri="http://schemas.microsoft.com/office/infopath/2007/PartnerControls"/>
    <ds:schemaRef ds:uri="219c63b2-01cf-4a44-bff2-3b6feb06fedf"/>
    <ds:schemaRef ds:uri="c7965f95-b4bf-46f9-943b-8632934390d8"/>
  </ds:schemaRefs>
</ds:datastoreItem>
</file>

<file path=customXml/itemProps2.xml><?xml version="1.0" encoding="utf-8"?>
<ds:datastoreItem xmlns:ds="http://schemas.openxmlformats.org/officeDocument/2006/customXml" ds:itemID="{2A07A911-85CC-4B80-9C2E-3422EB239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965f95-b4bf-46f9-943b-8632934390d8"/>
    <ds:schemaRef ds:uri="219c63b2-01cf-4a44-bff2-3b6feb06f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EAC84-12BB-4763-A9A1-29C28A3331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BS</vt:lpstr>
      <vt:lpstr>PL</vt:lpstr>
      <vt:lpstr>SE-Conso</vt:lpstr>
      <vt:lpstr>SE-Separate</vt:lpstr>
      <vt:lpstr>CF</vt:lpstr>
      <vt:lpstr>BS!Print_Area</vt:lpstr>
      <vt:lpstr>CF!Print_Area</vt:lpstr>
      <vt:lpstr>'SE-Conso'!Print_Area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</dc:creator>
  <cp:lastModifiedBy>Siranda Morosot</cp:lastModifiedBy>
  <cp:lastPrinted>2024-08-08T05:23:37Z</cp:lastPrinted>
  <dcterms:created xsi:type="dcterms:W3CDTF">1999-03-31T19:46:17Z</dcterms:created>
  <dcterms:modified xsi:type="dcterms:W3CDTF">2024-08-09T04:25:44Z</dcterms:modified>
</cp:coreProperties>
</file>