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90" windowWidth="10830" windowHeight="9600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" sheetId="4" r:id="rId4"/>
    <sheet name="SE (2)" sheetId="5" r:id="rId5"/>
  </sheets>
  <definedNames>
    <definedName name="\a" localSheetId="2">'BS'!#REF!</definedName>
    <definedName name="\a" localSheetId="3">'PL'!#REF!</definedName>
    <definedName name="\a">#REF!</definedName>
    <definedName name="\c" localSheetId="2">'BS'!#REF!</definedName>
    <definedName name="\c" localSheetId="3">'PL'!#REF!</definedName>
    <definedName name="\c">#REF!</definedName>
    <definedName name="\d" localSheetId="2">'BS'!#REF!</definedName>
    <definedName name="\d" localSheetId="3">'PL'!#REF!</definedName>
    <definedName name="\d">#REF!</definedName>
    <definedName name="_Regression_Int" localSheetId="2" hidden="1">1</definedName>
    <definedName name="_Regression_Int" localSheetId="3" hidden="1">1</definedName>
    <definedName name="Print_Area_MI" localSheetId="2">'BS'!#REF!</definedName>
    <definedName name="Print_Area_MI" localSheetId="3">'PL'!$A$2:$K$35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<sst xmlns="http://schemas.openxmlformats.org/spreadsheetml/2006/main" count="245" uniqueCount="190">
  <si>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</si>
  <si>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</si>
  <si>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</si>
  <si>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</si>
  <si>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</si>
  <si>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</si>
  <si>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Interest income</t>
  </si>
  <si>
    <t>Issued and</t>
  </si>
  <si>
    <t>The accompanying notes are an integral part of the financial statements.</t>
  </si>
  <si>
    <t>Note</t>
  </si>
  <si>
    <t xml:space="preserve">Other current assets </t>
  </si>
  <si>
    <t>of current portion</t>
  </si>
  <si>
    <t>Hire-purchase receivables - net</t>
  </si>
  <si>
    <t>(Unit: Baht)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</si>
  <si>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</si>
  <si>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</si>
  <si>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</si>
  <si>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</si>
  <si>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</si>
  <si>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</si>
  <si>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</si>
  <si>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</si>
  <si>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</si>
  <si>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</si>
  <si>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</si>
  <si>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</si>
  <si>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</si>
  <si>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</si>
  <si>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</si>
  <si>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</si>
  <si>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</si>
  <si>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</si>
  <si>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</si>
  <si>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</si>
  <si>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</si>
  <si>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</si>
  <si>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</si>
  <si>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Dividend paid</t>
  </si>
  <si>
    <t>Appropriated - statutory reserve</t>
  </si>
  <si>
    <t>Unappropriated retained earnings</t>
  </si>
  <si>
    <t>Administrative expenses</t>
  </si>
  <si>
    <t>Directors</t>
  </si>
  <si>
    <t>Financial lease receivables - net</t>
  </si>
  <si>
    <t>Appropriated -</t>
  </si>
  <si>
    <t>statutory reserve</t>
  </si>
  <si>
    <t>Current portion of financial lease receivables</t>
  </si>
  <si>
    <t xml:space="preserve">Restricted bank deposits </t>
  </si>
  <si>
    <t>Trade and other receivables</t>
  </si>
  <si>
    <t>Equipment</t>
  </si>
  <si>
    <t xml:space="preserve">Intangible assets </t>
  </si>
  <si>
    <t>19</t>
  </si>
  <si>
    <t>18</t>
  </si>
  <si>
    <t>income tax expenses</t>
  </si>
  <si>
    <t>Income tax expenses</t>
  </si>
  <si>
    <t>Current portion of factoring receivables</t>
  </si>
  <si>
    <t>20</t>
  </si>
  <si>
    <t>21</t>
  </si>
  <si>
    <t>Profit for the year</t>
  </si>
  <si>
    <t>Total comprehensive income for the year</t>
  </si>
  <si>
    <t xml:space="preserve">Profit before finance cost and </t>
  </si>
  <si>
    <t>Profit before income tax expenses</t>
  </si>
  <si>
    <t>Cash flows from operating activities</t>
  </si>
  <si>
    <t xml:space="preserve">   provided by (paid from) operating activities:</t>
  </si>
  <si>
    <t>Depreciation and amortisation</t>
  </si>
  <si>
    <t xml:space="preserve">   the financial lease and hire-purchase agreements</t>
  </si>
  <si>
    <t xml:space="preserve">Amortisation of deferred interest income under  </t>
  </si>
  <si>
    <t>Provision for long-term employee benefits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</si>
  <si>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</si>
  <si>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</si>
  <si>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</si>
  <si>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</si>
  <si>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</si>
  <si>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</si>
  <si>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</si>
  <si>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</si>
  <si>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and cash equivalents at beginning of the year</t>
  </si>
  <si>
    <t xml:space="preserve">Cash and cash equivalents at end of the year </t>
  </si>
  <si>
    <t>Net cash flows used in operating activities</t>
  </si>
  <si>
    <t>Cash flows from investing activities</t>
  </si>
  <si>
    <t>Profit or loss:</t>
  </si>
  <si>
    <t xml:space="preserve">   Loan receivables</t>
  </si>
  <si>
    <t>Lease IT Public Company Limited</t>
  </si>
  <si>
    <t>Current portion of hire-purchase receivables</t>
  </si>
  <si>
    <t>Deferred tax assets</t>
  </si>
  <si>
    <t>Income tax payable</t>
  </si>
  <si>
    <t>Non-current liabilities</t>
  </si>
  <si>
    <t>Share premium</t>
  </si>
  <si>
    <t>22</t>
  </si>
  <si>
    <t>23</t>
  </si>
  <si>
    <t>Other comprehensive income:</t>
  </si>
  <si>
    <t>8</t>
  </si>
  <si>
    <t xml:space="preserve">Provision for long-term employee benefits  </t>
  </si>
  <si>
    <t>24</t>
  </si>
  <si>
    <t>25</t>
  </si>
  <si>
    <t xml:space="preserve">   Cash paid for interest expenses</t>
  </si>
  <si>
    <t>Current portion of loan receivables</t>
  </si>
  <si>
    <t>7</t>
  </si>
  <si>
    <t xml:space="preserve">Current portion of long-term loans </t>
  </si>
  <si>
    <t>Current portion of liabilities under</t>
  </si>
  <si>
    <t>Long-term loans - net of current portion</t>
  </si>
  <si>
    <t xml:space="preserve">Cash received from long-term loans </t>
  </si>
  <si>
    <t xml:space="preserve">   Cash paid for income tax</t>
  </si>
  <si>
    <t xml:space="preserve">Repayments of long-term loans </t>
  </si>
  <si>
    <t>Net cash flows from (used in) investing activities</t>
  </si>
  <si>
    <t>profit or loss in subsequent periods</t>
  </si>
  <si>
    <t>Less: Income tax effect</t>
  </si>
  <si>
    <t>Gain on sales of equipment</t>
  </si>
  <si>
    <t>Cash flows used in operating activities</t>
  </si>
  <si>
    <t>Proceeds from sales of equipment</t>
  </si>
  <si>
    <t>29</t>
  </si>
  <si>
    <t>27</t>
  </si>
  <si>
    <t>Earnings per share</t>
  </si>
  <si>
    <t xml:space="preserve">Adjustment to reconcile profit before income tax expenses to net cash </t>
  </si>
  <si>
    <t xml:space="preserve">   Financial lease receivables</t>
  </si>
  <si>
    <t xml:space="preserve">   Hire-purchase receivables</t>
  </si>
  <si>
    <t xml:space="preserve">Statements of financial position </t>
  </si>
  <si>
    <t>Statements of financial position (continued)</t>
  </si>
  <si>
    <t>Actuarial loss</t>
  </si>
  <si>
    <t>Statements of changes in shareholders' equity</t>
  </si>
  <si>
    <t>Cash flow statements</t>
  </si>
  <si>
    <t xml:space="preserve">Profit from operating activities before change in </t>
  </si>
  <si>
    <t xml:space="preserve">Decrease (increase) in restricted bank deposits </t>
  </si>
  <si>
    <t>Cash paid for purchase of equipment and intangible assets</t>
  </si>
  <si>
    <t>Cash received from issuance of debentures</t>
  </si>
  <si>
    <t>Statements of comprehensive income</t>
  </si>
  <si>
    <t>Operating liabilities increase (decrease)</t>
  </si>
  <si>
    <t>Repayments of liabilities under finance lease agreement</t>
  </si>
  <si>
    <t>Balance as at 1 January 2016</t>
  </si>
  <si>
    <t>Balance as at 31 December 2016</t>
  </si>
  <si>
    <t xml:space="preserve">Factoring receivables - net of current portion </t>
  </si>
  <si>
    <t>14</t>
  </si>
  <si>
    <t>Current portion of debentures</t>
  </si>
  <si>
    <t>Debentures - net of current  portion</t>
  </si>
  <si>
    <t>Bad debts and doubtful accounts</t>
  </si>
  <si>
    <t>Property foreclosed</t>
  </si>
  <si>
    <t>Registered</t>
  </si>
  <si>
    <t>Issued and fully paid-up</t>
  </si>
  <si>
    <t>Other comprehensive income for the year (loss)</t>
  </si>
  <si>
    <t xml:space="preserve">Trade and other payables </t>
  </si>
  <si>
    <t>Cash receipt awaiting for return to receivables</t>
  </si>
  <si>
    <t>Fee and service income</t>
  </si>
  <si>
    <t>fully paid-up</t>
  </si>
  <si>
    <t>Share</t>
  </si>
  <si>
    <t>premium</t>
  </si>
  <si>
    <t>Bad debts and doubtful account on receivables</t>
  </si>
  <si>
    <t>Net cash flows from financing activities</t>
  </si>
  <si>
    <t>As at 31 December 2017</t>
  </si>
  <si>
    <t>For the year ended 31 December 2017</t>
  </si>
  <si>
    <t>Balance as at 1 January 2017</t>
  </si>
  <si>
    <t>Balance as at 31 December 2017</t>
  </si>
  <si>
    <t>2016</t>
  </si>
  <si>
    <t>9</t>
  </si>
  <si>
    <t>15</t>
  </si>
  <si>
    <t>10</t>
  </si>
  <si>
    <t>28</t>
  </si>
  <si>
    <t>30</t>
  </si>
  <si>
    <t>31</t>
  </si>
  <si>
    <t>33</t>
  </si>
  <si>
    <t>Current investments</t>
  </si>
  <si>
    <t>Loan receivables - net of current portion</t>
  </si>
  <si>
    <t>300,000,000 ordinary shares of Baht 1 each</t>
  </si>
  <si>
    <t>220,076,056 ordinary shares of Baht 1 each</t>
  </si>
  <si>
    <t>Warrants</t>
  </si>
  <si>
    <t xml:space="preserve">   of Baht 1 each)</t>
  </si>
  <si>
    <t>Dividend paid (Note 34)</t>
  </si>
  <si>
    <t xml:space="preserve">   transferred to statutory reserve (Note 28)</t>
  </si>
  <si>
    <t xml:space="preserve">Other comprehensive income for the year </t>
  </si>
  <si>
    <t>Issuance of ordinary share during year</t>
  </si>
  <si>
    <t xml:space="preserve">   from the exercise of warrants (Note 26.3)</t>
  </si>
  <si>
    <t>Issuance of warrants (Note 27)</t>
  </si>
  <si>
    <t>Net increase (decrease) in cash and cash equivalents</t>
  </si>
  <si>
    <t>Cash paid for purchase of trading securities</t>
  </si>
  <si>
    <t>Repayment of liabilities under hire-purchase agreements</t>
  </si>
  <si>
    <t>Cash paid for redemption of debentures</t>
  </si>
  <si>
    <t>Cash receipt from exercise of warrants</t>
  </si>
  <si>
    <t>Cash receipt from issuance of warrants</t>
  </si>
  <si>
    <t xml:space="preserve">   - net of current portion</t>
  </si>
  <si>
    <t xml:space="preserve">Liabilities under finance lease agreement </t>
  </si>
  <si>
    <t xml:space="preserve">Other comprehensive income not to be reclassified to </t>
  </si>
  <si>
    <t>Basic earnings per share</t>
  </si>
  <si>
    <t>Diluted earnings per share</t>
  </si>
  <si>
    <t>Increase (decrease) in bank overdrafts and short-term loans</t>
  </si>
  <si>
    <t>Selling expenses</t>
  </si>
  <si>
    <t xml:space="preserve">   hire-purchase agreements</t>
  </si>
  <si>
    <t xml:space="preserve">   financial lease agreement</t>
  </si>
  <si>
    <t>Liabilities under hire-purchase agreements</t>
  </si>
  <si>
    <t xml:space="preserve">   (2016: 200,000,000 ordinary shares </t>
  </si>
  <si>
    <t>Loss on revaluation of investments</t>
  </si>
  <si>
    <t xml:space="preserve">   Properties foreclosed</t>
  </si>
  <si>
    <t>Cash receipt under hire-purchase agreements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</si>
</sst>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0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7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7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1" borderId="1" applyNumberFormat="0" applyAlignment="0" applyProtection="0"/>
    <xf numFmtId="10" fontId="7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39" fontId="0" fillId="0" borderId="0" xfId="0" applyAlignment="1">
      <alignment/>
    </xf>
    <xf numFmtId="39" fontId="12" fillId="0" borderId="0" xfId="0" applyFont="1" applyFill="1" applyAlignment="1">
      <alignment vertical="center"/>
    </xf>
    <xf numFmtId="39" fontId="13" fillId="0" borderId="0" xfId="0" applyFont="1" applyFill="1" applyAlignment="1">
      <alignment horizontal="centerContinuous" vertical="center"/>
    </xf>
    <xf numFmtId="49" fontId="13" fillId="0" borderId="0" xfId="0" applyNumberFormat="1" applyFont="1" applyFill="1" applyAlignment="1">
      <alignment horizontal="centerContinuous" vertical="center"/>
    </xf>
    <xf numFmtId="49" fontId="14" fillId="0" borderId="0" xfId="0" applyNumberFormat="1" applyFont="1" applyFill="1" applyAlignment="1">
      <alignment horizontal="centerContinuous" vertical="center"/>
    </xf>
    <xf numFmtId="40" fontId="13" fillId="0" borderId="0" xfId="42" applyFont="1" applyFill="1" applyAlignment="1">
      <alignment horizontal="centerContinuous" vertical="center"/>
    </xf>
    <xf numFmtId="39" fontId="13" fillId="0" borderId="0" xfId="0" applyFont="1" applyFill="1" applyAlignment="1">
      <alignment vertical="center"/>
    </xf>
    <xf numFmtId="49" fontId="13" fillId="0" borderId="0" xfId="0" applyNumberFormat="1" applyFont="1" applyFill="1" applyAlignment="1" quotePrefix="1">
      <alignment horizontal="centerContinuous" vertical="center"/>
    </xf>
    <xf numFmtId="49" fontId="14" fillId="0" borderId="0" xfId="0" applyNumberFormat="1" applyFont="1" applyFill="1" applyAlignment="1" quotePrefix="1">
      <alignment horizontal="centerContinuous" vertical="center"/>
    </xf>
    <xf numFmtId="49" fontId="13" fillId="0" borderId="0" xfId="0" applyNumberFormat="1" applyFont="1" applyFill="1" applyAlignment="1" quotePrefix="1">
      <alignment horizontal="left" vertical="center"/>
    </xf>
    <xf numFmtId="49" fontId="14" fillId="0" borderId="0" xfId="0" applyNumberFormat="1" applyFont="1" applyFill="1" applyAlignment="1" quotePrefix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quotePrefix="1">
      <alignment horizontal="left" vertical="center"/>
    </xf>
    <xf numFmtId="49" fontId="13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42" applyNumberFormat="1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183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horizontal="center" vertical="center"/>
    </xf>
    <xf numFmtId="41" fontId="13" fillId="0" borderId="0" xfId="44" applyNumberFormat="1" applyFont="1" applyAlignment="1">
      <alignment horizontal="center" vertical="center"/>
    </xf>
    <xf numFmtId="40" fontId="13" fillId="0" borderId="0" xfId="42" applyFont="1" applyFill="1" applyAlignment="1">
      <alignment vertical="center"/>
    </xf>
    <xf numFmtId="41" fontId="13" fillId="0" borderId="0" xfId="44" applyNumberFormat="1" applyFont="1" applyAlignment="1">
      <alignment vertical="center"/>
    </xf>
    <xf numFmtId="39" fontId="13" fillId="0" borderId="0" xfId="0" applyFont="1" applyFill="1" applyAlignment="1">
      <alignment horizontal="left" vertical="center"/>
    </xf>
    <xf numFmtId="40" fontId="13" fillId="0" borderId="0" xfId="42" applyFont="1" applyFill="1" applyBorder="1" applyAlignment="1">
      <alignment vertical="center"/>
    </xf>
    <xf numFmtId="39" fontId="14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1" fontId="13" fillId="0" borderId="0" xfId="0" applyNumberFormat="1" applyFont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3" fillId="0" borderId="0" xfId="44" applyNumberFormat="1" applyFont="1" applyBorder="1" applyAlignment="1">
      <alignment horizontal="right" vertical="center"/>
    </xf>
    <xf numFmtId="41" fontId="13" fillId="0" borderId="0" xfId="44" applyNumberFormat="1" applyFont="1" applyAlignment="1">
      <alignment horizontal="right" vertical="center"/>
    </xf>
    <xf numFmtId="186" fontId="13" fillId="0" borderId="0" xfId="42" applyNumberFormat="1" applyFont="1" applyFill="1" applyAlignment="1">
      <alignment vertical="center"/>
    </xf>
    <xf numFmtId="186" fontId="13" fillId="0" borderId="0" xfId="42" applyNumberFormat="1" applyFont="1" applyAlignment="1">
      <alignment vertical="center"/>
    </xf>
    <xf numFmtId="39" fontId="13" fillId="0" borderId="0" xfId="0" applyFont="1" applyFill="1" applyAlignment="1" quotePrefix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42" applyNumberFormat="1" applyFont="1" applyFill="1" applyBorder="1" applyAlignment="1">
      <alignment vertical="center"/>
    </xf>
    <xf numFmtId="39" fontId="12" fillId="0" borderId="12" xfId="0" applyFont="1" applyFill="1" applyBorder="1" applyAlignment="1">
      <alignment vertical="center"/>
    </xf>
    <xf numFmtId="39" fontId="13" fillId="0" borderId="12" xfId="0" applyFont="1" applyFill="1" applyBorder="1" applyAlignment="1">
      <alignment vertical="center"/>
    </xf>
    <xf numFmtId="183" fontId="13" fillId="0" borderId="12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left" vertical="center"/>
    </xf>
    <xf numFmtId="37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 quotePrefix="1">
      <alignment horizontal="center" vertical="center"/>
    </xf>
    <xf numFmtId="41" fontId="13" fillId="0" borderId="0" xfId="0" applyNumberFormat="1" applyFont="1" applyBorder="1" applyAlignment="1">
      <alignment vertical="center"/>
    </xf>
    <xf numFmtId="41" fontId="13" fillId="0" borderId="14" xfId="44" applyNumberFormat="1" applyFont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39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Border="1" applyAlignment="1">
      <alignment vertical="center"/>
    </xf>
    <xf numFmtId="39" fontId="13" fillId="0" borderId="15" xfId="0" applyNumberFormat="1" applyFont="1" applyFill="1" applyBorder="1" applyAlignment="1">
      <alignment vertical="center"/>
    </xf>
    <xf numFmtId="41" fontId="13" fillId="0" borderId="15" xfId="44" applyNumberFormat="1" applyFont="1" applyBorder="1" applyAlignment="1">
      <alignment vertical="center"/>
    </xf>
    <xf numFmtId="186" fontId="13" fillId="0" borderId="0" xfId="42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40" fontId="12" fillId="0" borderId="0" xfId="0" applyNumberFormat="1" applyFont="1" applyFill="1" applyAlignment="1">
      <alignment horizontal="left" vertical="center"/>
    </xf>
    <xf numFmtId="40" fontId="13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horizontal="centerContinuous" vertical="center"/>
    </xf>
    <xf numFmtId="186" fontId="13" fillId="0" borderId="0" xfId="42" applyNumberFormat="1" applyFont="1" applyFill="1" applyBorder="1" applyAlignment="1">
      <alignment horizontal="centerContinuous" vertical="center"/>
    </xf>
    <xf numFmtId="40" fontId="1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40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41" fontId="13" fillId="0" borderId="0" xfId="42" applyNumberFormat="1" applyFont="1" applyFill="1" applyBorder="1" applyAlignment="1">
      <alignment horizontal="right" vertical="center"/>
    </xf>
    <xf numFmtId="41" fontId="13" fillId="0" borderId="0" xfId="42" applyNumberFormat="1" applyFont="1" applyFill="1" applyAlignment="1">
      <alignment horizontal="right" vertical="center"/>
    </xf>
    <xf numFmtId="41" fontId="13" fillId="0" borderId="0" xfId="44" applyNumberFormat="1" applyFont="1" applyFill="1" applyAlignment="1">
      <alignment horizontal="right" vertical="center"/>
    </xf>
    <xf numFmtId="41" fontId="13" fillId="0" borderId="13" xfId="44" applyNumberFormat="1" applyFont="1" applyFill="1" applyBorder="1" applyAlignment="1">
      <alignment horizontal="right" vertical="center"/>
    </xf>
    <xf numFmtId="41" fontId="13" fillId="0" borderId="0" xfId="44" applyNumberFormat="1" applyFont="1" applyFill="1" applyBorder="1" applyAlignment="1">
      <alignment horizontal="right" vertical="center"/>
    </xf>
    <xf numFmtId="41" fontId="13" fillId="0" borderId="14" xfId="42" applyNumberFormat="1" applyFont="1" applyFill="1" applyBorder="1" applyAlignment="1">
      <alignment horizontal="right" vertical="center"/>
    </xf>
    <xf numFmtId="186" fontId="13" fillId="0" borderId="0" xfId="44" applyNumberFormat="1" applyFont="1" applyFill="1" applyAlignment="1">
      <alignment vertical="center"/>
    </xf>
    <xf numFmtId="41" fontId="13" fillId="0" borderId="16" xfId="42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 quotePrefix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Border="1" applyAlignment="1" quotePrefix="1">
      <alignment horizontal="left" vertical="center"/>
    </xf>
    <xf numFmtId="39" fontId="13" fillId="0" borderId="0" xfId="0" applyFont="1" applyFill="1" applyAlignment="1">
      <alignment horizontal="center" vertical="center"/>
    </xf>
    <xf numFmtId="39" fontId="13" fillId="0" borderId="13" xfId="0" applyFont="1" applyFill="1" applyBorder="1" applyAlignment="1">
      <alignment horizontal="center" vertical="center"/>
    </xf>
    <xf numFmtId="39" fontId="13" fillId="0" borderId="0" xfId="0" applyFont="1" applyFill="1" applyBorder="1" applyAlignment="1">
      <alignment horizontal="center" vertical="center"/>
    </xf>
    <xf numFmtId="39" fontId="15" fillId="0" borderId="0" xfId="0" applyFont="1" applyFill="1" applyAlignment="1">
      <alignment horizontal="center" vertical="center"/>
    </xf>
    <xf numFmtId="41" fontId="13" fillId="0" borderId="0" xfId="44" applyNumberFormat="1" applyFont="1" applyFill="1" applyBorder="1" applyAlignment="1">
      <alignment horizontal="center" vertical="center"/>
    </xf>
    <xf numFmtId="41" fontId="13" fillId="0" borderId="0" xfId="44" applyNumberFormat="1" applyFont="1" applyFill="1" applyBorder="1" applyAlignment="1">
      <alignment vertical="center"/>
    </xf>
    <xf numFmtId="41" fontId="13" fillId="0" borderId="17" xfId="44" applyNumberFormat="1" applyFont="1" applyFill="1" applyBorder="1" applyAlignment="1">
      <alignment horizontal="center" vertical="center"/>
    </xf>
    <xf numFmtId="41" fontId="13" fillId="0" borderId="18" xfId="44" applyNumberFormat="1" applyFont="1" applyFill="1" applyBorder="1" applyAlignment="1">
      <alignment horizontal="center" vertical="center"/>
    </xf>
    <xf numFmtId="41" fontId="13" fillId="0" borderId="16" xfId="44" applyNumberFormat="1" applyFont="1" applyFill="1" applyBorder="1" applyAlignment="1">
      <alignment horizontal="center" vertical="center"/>
    </xf>
    <xf numFmtId="186" fontId="13" fillId="0" borderId="0" xfId="44" applyNumberFormat="1" applyFont="1" applyFill="1" applyBorder="1" applyAlignment="1">
      <alignment vertical="center"/>
    </xf>
    <xf numFmtId="41" fontId="13" fillId="0" borderId="14" xfId="44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41" fontId="13" fillId="0" borderId="0" xfId="42" applyNumberFormat="1" applyFont="1" applyFill="1" applyAlignment="1">
      <alignment vertical="center"/>
    </xf>
    <xf numFmtId="41" fontId="13" fillId="0" borderId="14" xfId="42" applyNumberFormat="1" applyFont="1" applyFill="1" applyBorder="1" applyAlignment="1">
      <alignment vertical="center"/>
    </xf>
    <xf numFmtId="41" fontId="13" fillId="0" borderId="13" xfId="42" applyNumberFormat="1" applyFont="1" applyFill="1" applyBorder="1" applyAlignment="1">
      <alignment horizontal="right" vertical="center"/>
    </xf>
    <xf numFmtId="191" fontId="13" fillId="0" borderId="0" xfId="0" applyNumberFormat="1" applyFont="1" applyFill="1" applyAlignment="1">
      <alignment horizontal="left" vertical="center"/>
    </xf>
    <xf numFmtId="41" fontId="13" fillId="0" borderId="0" xfId="0" applyNumberFormat="1" applyFont="1" applyFill="1" applyAlignment="1">
      <alignment horizontal="left" vertical="center"/>
    </xf>
    <xf numFmtId="191" fontId="13" fillId="0" borderId="0" xfId="0" applyNumberFormat="1" applyFont="1" applyFill="1" applyAlignment="1">
      <alignment horizontal="centerContinuous" vertical="center"/>
    </xf>
    <xf numFmtId="41" fontId="13" fillId="0" borderId="0" xfId="0" applyNumberFormat="1" applyFont="1" applyFill="1" applyBorder="1" applyAlignment="1">
      <alignment horizontal="left" vertical="center"/>
    </xf>
    <xf numFmtId="191" fontId="13" fillId="0" borderId="0" xfId="0" applyNumberFormat="1" applyFont="1" applyFill="1" applyBorder="1" applyAlignment="1">
      <alignment horizontal="centerContinuous" vertical="center"/>
    </xf>
    <xf numFmtId="41" fontId="13" fillId="0" borderId="13" xfId="0" applyNumberFormat="1" applyFont="1" applyFill="1" applyBorder="1" applyAlignment="1">
      <alignment horizontal="left" vertical="center"/>
    </xf>
    <xf numFmtId="41" fontId="13" fillId="0" borderId="15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1" fontId="13" fillId="0" borderId="13" xfId="42" applyNumberFormat="1" applyFont="1" applyFill="1" applyBorder="1" applyAlignment="1">
      <alignment vertical="center"/>
    </xf>
    <xf numFmtId="41" fontId="13" fillId="0" borderId="15" xfId="42" applyNumberFormat="1" applyFont="1" applyBorder="1" applyAlignment="1">
      <alignment vertical="center"/>
    </xf>
    <xf numFmtId="41" fontId="13" fillId="0" borderId="0" xfId="42" applyNumberFormat="1" applyFont="1" applyBorder="1" applyAlignment="1">
      <alignment vertical="center"/>
    </xf>
    <xf numFmtId="41" fontId="13" fillId="0" borderId="0" xfId="42" applyNumberFormat="1" applyFont="1" applyAlignment="1">
      <alignment vertical="center"/>
    </xf>
    <xf numFmtId="40" fontId="13" fillId="0" borderId="19" xfId="42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vertical="center"/>
    </xf>
    <xf numFmtId="39" fontId="13" fillId="0" borderId="13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te" xfId="65"/>
    <cellStyle name="Output" xfId="66"/>
    <cellStyle name="Percent" xfId="67"/>
    <cellStyle name="Percent [2]" xfId="68"/>
    <cellStyle name="Quantity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4"/>
  <sheetViews>
    <sheetView showGridLines="0" tabSelected="1" view="pageBreakPreview" zoomScaleNormal="145" zoomScaleSheetLayoutView="100" zoomScalePageLayoutView="0" workbookViewId="0" topLeftCell="A81">
      <selection activeCell="P26" sqref="P26"/>
    </sheetView>
  </sheetViews>
  <sheetFormatPr defaultColWidth="9.7109375" defaultRowHeight="24" customHeight="1"/>
  <cols>
    <col min="1" max="1" width="1.421875" style="34" customWidth="1"/>
    <col min="2" max="3" width="1.57421875" style="6" customWidth="1"/>
    <col min="4" max="4" width="10.7109375" style="6" customWidth="1"/>
    <col min="5" max="5" width="43.421875" style="6" customWidth="1"/>
    <col min="6" max="6" width="1.8515625" style="13" customWidth="1"/>
    <col min="7" max="7" width="7.421875" style="21" customWidth="1"/>
    <col min="8" max="8" width="0.85546875" style="13" customWidth="1"/>
    <col min="9" max="9" width="17.28125" style="32" customWidth="1"/>
    <col min="10" max="10" width="0.85546875" style="13" customWidth="1"/>
    <col min="11" max="11" width="17.28125" style="32" customWidth="1"/>
    <col min="12" max="12" width="0.85546875" style="6" customWidth="1"/>
    <col min="13" max="33" width="9.7109375" style="6" customWidth="1"/>
    <col min="34" max="36" width="15.7109375" style="6" customWidth="1"/>
    <col min="37" max="54" width="9.7109375" style="6" customWidth="1"/>
    <col min="55" max="59" width="10.7109375" style="6" customWidth="1"/>
    <col min="60" max="68" width="9.7109375" style="6" customWidth="1"/>
    <col min="69" max="73" width="10.7109375" style="6" customWidth="1"/>
    <col min="74" max="16384" width="9.7109375" style="6" customWidth="1"/>
  </cols>
  <sheetData>
    <row r="1" spans="1:11" ht="24" customHeight="1">
      <c r="A1" s="1" t="s">
        <v>81</v>
      </c>
      <c r="B1" s="2"/>
      <c r="C1" s="2"/>
      <c r="D1" s="2"/>
      <c r="E1" s="2"/>
      <c r="F1" s="3"/>
      <c r="G1" s="4"/>
      <c r="H1" s="3"/>
      <c r="I1" s="5"/>
      <c r="J1" s="3"/>
      <c r="K1" s="5"/>
    </row>
    <row r="2" spans="1:11" ht="24" customHeight="1">
      <c r="A2" s="1" t="s">
        <v>115</v>
      </c>
      <c r="B2" s="7"/>
      <c r="C2" s="7"/>
      <c r="D2" s="7"/>
      <c r="E2" s="7"/>
      <c r="F2" s="7"/>
      <c r="G2" s="8"/>
      <c r="H2" s="7"/>
      <c r="I2" s="7"/>
      <c r="J2" s="7"/>
      <c r="K2" s="7"/>
    </row>
    <row r="3" spans="1:11" ht="24" customHeight="1">
      <c r="A3" s="1" t="s">
        <v>146</v>
      </c>
      <c r="B3" s="7"/>
      <c r="C3" s="7"/>
      <c r="D3" s="7"/>
      <c r="E3" s="7"/>
      <c r="F3" s="7"/>
      <c r="G3" s="8"/>
      <c r="H3" s="7"/>
      <c r="I3" s="7"/>
      <c r="J3" s="7"/>
      <c r="K3" s="7"/>
    </row>
    <row r="4" spans="1:11" ht="24" customHeight="1">
      <c r="A4" s="6"/>
      <c r="B4" s="9"/>
      <c r="C4" s="9"/>
      <c r="D4" s="9"/>
      <c r="E4" s="9"/>
      <c r="F4" s="9"/>
      <c r="G4" s="10"/>
      <c r="H4" s="9"/>
      <c r="I4" s="11"/>
      <c r="J4" s="12"/>
      <c r="K4" s="11" t="s">
        <v>13</v>
      </c>
    </row>
    <row r="5" spans="1:11" ht="24" customHeight="1">
      <c r="A5" s="6"/>
      <c r="G5" s="53" t="s">
        <v>9</v>
      </c>
      <c r="H5" s="15"/>
      <c r="I5" s="54">
        <v>2017</v>
      </c>
      <c r="J5" s="17"/>
      <c r="K5" s="54" t="s">
        <v>150</v>
      </c>
    </row>
    <row r="6" spans="1:11" ht="24" customHeight="1">
      <c r="A6" s="1" t="s">
        <v>14</v>
      </c>
      <c r="G6" s="18"/>
      <c r="I6" s="19"/>
      <c r="K6" s="19"/>
    </row>
    <row r="7" spans="1:13" ht="24" customHeight="1">
      <c r="A7" s="1" t="s">
        <v>15</v>
      </c>
      <c r="E7" s="20"/>
      <c r="F7" s="20"/>
      <c r="H7" s="20"/>
      <c r="I7" s="20"/>
      <c r="J7" s="20"/>
      <c r="K7" s="20"/>
      <c r="L7" s="20"/>
      <c r="M7" s="20"/>
    </row>
    <row r="8" spans="1:12" ht="24" customHeight="1">
      <c r="A8" s="6" t="s">
        <v>32</v>
      </c>
      <c r="E8" s="20"/>
      <c r="F8" s="20"/>
      <c r="G8" s="22" t="s">
        <v>96</v>
      </c>
      <c r="H8" s="23"/>
      <c r="I8" s="24">
        <v>63557720</v>
      </c>
      <c r="J8" s="55"/>
      <c r="K8" s="24">
        <v>78721442</v>
      </c>
      <c r="L8" s="25"/>
    </row>
    <row r="9" spans="1:12" ht="24" customHeight="1">
      <c r="A9" s="6" t="s">
        <v>158</v>
      </c>
      <c r="E9" s="20"/>
      <c r="F9" s="20"/>
      <c r="G9" s="22" t="s">
        <v>90</v>
      </c>
      <c r="H9" s="23"/>
      <c r="I9" s="24">
        <v>59994151</v>
      </c>
      <c r="J9" s="55"/>
      <c r="K9" s="24">
        <v>0</v>
      </c>
      <c r="L9" s="25"/>
    </row>
    <row r="10" spans="1:12" ht="24" customHeight="1">
      <c r="A10" s="6" t="s">
        <v>47</v>
      </c>
      <c r="E10" s="20"/>
      <c r="F10" s="20"/>
      <c r="G10" s="22" t="s">
        <v>151</v>
      </c>
      <c r="H10" s="23"/>
      <c r="I10" s="24">
        <v>14673579</v>
      </c>
      <c r="J10" s="55"/>
      <c r="K10" s="24">
        <v>25563747</v>
      </c>
      <c r="L10" s="25"/>
    </row>
    <row r="11" spans="1:11" s="26" customFormat="1" ht="24" customHeight="1">
      <c r="A11" s="26" t="s">
        <v>95</v>
      </c>
      <c r="E11" s="20"/>
      <c r="F11" s="20"/>
      <c r="G11" s="27">
        <v>10</v>
      </c>
      <c r="H11" s="28"/>
      <c r="I11" s="29">
        <v>989745350</v>
      </c>
      <c r="J11" s="45"/>
      <c r="K11" s="29">
        <v>640761830</v>
      </c>
    </row>
    <row r="12" spans="1:12" ht="24" customHeight="1">
      <c r="A12" s="6" t="s">
        <v>54</v>
      </c>
      <c r="E12" s="20"/>
      <c r="F12" s="20"/>
      <c r="G12" s="30">
        <v>11</v>
      </c>
      <c r="H12" s="23"/>
      <c r="I12" s="24">
        <v>840490556</v>
      </c>
      <c r="J12" s="55"/>
      <c r="K12" s="24">
        <v>846532067</v>
      </c>
      <c r="L12" s="25"/>
    </row>
    <row r="13" spans="1:12" ht="24" customHeight="1">
      <c r="A13" s="6" t="s">
        <v>45</v>
      </c>
      <c r="E13" s="20"/>
      <c r="F13" s="20"/>
      <c r="G13" s="30">
        <v>12</v>
      </c>
      <c r="H13" s="23"/>
      <c r="I13" s="24">
        <v>106664312</v>
      </c>
      <c r="J13" s="55"/>
      <c r="K13" s="24">
        <v>111188925</v>
      </c>
      <c r="L13" s="25"/>
    </row>
    <row r="14" spans="1:12" ht="24" customHeight="1">
      <c r="A14" s="6" t="s">
        <v>82</v>
      </c>
      <c r="E14" s="20"/>
      <c r="F14" s="20"/>
      <c r="G14" s="30">
        <v>13</v>
      </c>
      <c r="H14" s="23"/>
      <c r="I14" s="24">
        <v>52195431</v>
      </c>
      <c r="J14" s="55"/>
      <c r="K14" s="24">
        <v>80598352</v>
      </c>
      <c r="L14" s="25"/>
    </row>
    <row r="15" spans="1:12" ht="24" customHeight="1">
      <c r="A15" s="6" t="s">
        <v>134</v>
      </c>
      <c r="E15" s="20"/>
      <c r="F15" s="20"/>
      <c r="G15" s="30"/>
      <c r="H15" s="23"/>
      <c r="I15" s="24">
        <v>2141125</v>
      </c>
      <c r="J15" s="55"/>
      <c r="K15" s="24">
        <v>2141125</v>
      </c>
      <c r="L15" s="25"/>
    </row>
    <row r="16" spans="1:12" ht="24" customHeight="1">
      <c r="A16" s="6" t="s">
        <v>10</v>
      </c>
      <c r="E16" s="20"/>
      <c r="F16" s="20"/>
      <c r="G16" s="30"/>
      <c r="H16" s="23"/>
      <c r="I16" s="31">
        <v>11392637</v>
      </c>
      <c r="J16" s="55"/>
      <c r="K16" s="31">
        <v>10339645</v>
      </c>
      <c r="L16" s="32"/>
    </row>
    <row r="17" spans="1:12" ht="24" customHeight="1">
      <c r="A17" s="1" t="s">
        <v>16</v>
      </c>
      <c r="E17" s="20"/>
      <c r="F17" s="20"/>
      <c r="G17" s="22"/>
      <c r="H17" s="23"/>
      <c r="I17" s="56">
        <f>SUM(I8:I16)</f>
        <v>2140854861</v>
      </c>
      <c r="J17" s="55"/>
      <c r="K17" s="56">
        <f>SUM(K8:K16)</f>
        <v>1795847133</v>
      </c>
      <c r="L17" s="32"/>
    </row>
    <row r="18" spans="1:12" ht="24" customHeight="1">
      <c r="A18" s="1" t="s">
        <v>17</v>
      </c>
      <c r="E18" s="20"/>
      <c r="F18" s="20"/>
      <c r="G18" s="22"/>
      <c r="H18" s="23"/>
      <c r="I18" s="33"/>
      <c r="J18" s="55"/>
      <c r="K18" s="33"/>
      <c r="L18" s="32"/>
    </row>
    <row r="19" spans="1:12" ht="24" customHeight="1">
      <c r="A19" s="6" t="s">
        <v>46</v>
      </c>
      <c r="E19" s="20"/>
      <c r="F19" s="20"/>
      <c r="G19" s="22" t="s">
        <v>152</v>
      </c>
      <c r="H19" s="23"/>
      <c r="I19" s="33">
        <v>41261225</v>
      </c>
      <c r="J19" s="55"/>
      <c r="K19" s="33">
        <v>29939538</v>
      </c>
      <c r="L19" s="32"/>
    </row>
    <row r="20" spans="1:12" ht="24" customHeight="1">
      <c r="A20" s="34" t="s">
        <v>159</v>
      </c>
      <c r="E20" s="20"/>
      <c r="F20" s="20"/>
      <c r="G20" s="30" t="s">
        <v>153</v>
      </c>
      <c r="H20" s="23"/>
      <c r="I20" s="33">
        <v>14191860</v>
      </c>
      <c r="J20" s="55"/>
      <c r="K20" s="33">
        <v>0</v>
      </c>
      <c r="L20" s="32"/>
    </row>
    <row r="21" spans="1:12" ht="24" customHeight="1">
      <c r="A21" s="6" t="s">
        <v>129</v>
      </c>
      <c r="E21" s="20"/>
      <c r="F21" s="20"/>
      <c r="G21" s="30">
        <v>11</v>
      </c>
      <c r="H21" s="23"/>
      <c r="I21" s="33">
        <v>0</v>
      </c>
      <c r="J21" s="55"/>
      <c r="K21" s="33">
        <v>908763</v>
      </c>
      <c r="L21" s="32"/>
    </row>
    <row r="22" spans="1:12" ht="24" customHeight="1">
      <c r="A22" s="6" t="s">
        <v>42</v>
      </c>
      <c r="E22" s="20"/>
      <c r="F22" s="20"/>
      <c r="G22" s="22"/>
      <c r="H22" s="23"/>
      <c r="I22" s="33"/>
      <c r="J22" s="55"/>
      <c r="K22" s="33"/>
      <c r="L22" s="32"/>
    </row>
    <row r="23" spans="1:12" ht="24" customHeight="1">
      <c r="A23" s="6"/>
      <c r="B23" s="34" t="s">
        <v>11</v>
      </c>
      <c r="E23" s="20"/>
      <c r="F23" s="20"/>
      <c r="G23" s="30">
        <v>12</v>
      </c>
      <c r="H23" s="23"/>
      <c r="I23" s="33">
        <v>83976943</v>
      </c>
      <c r="J23" s="55"/>
      <c r="K23" s="33">
        <v>111734265</v>
      </c>
      <c r="L23" s="32"/>
    </row>
    <row r="24" spans="1:12" ht="24" customHeight="1">
      <c r="A24" s="6" t="s">
        <v>12</v>
      </c>
      <c r="E24" s="20"/>
      <c r="F24" s="20"/>
      <c r="G24" s="22"/>
      <c r="H24" s="23"/>
      <c r="I24" s="33"/>
      <c r="J24" s="55"/>
      <c r="K24" s="33"/>
      <c r="L24" s="32"/>
    </row>
    <row r="25" spans="1:12" ht="24" customHeight="1">
      <c r="A25" s="6"/>
      <c r="B25" s="34" t="s">
        <v>11</v>
      </c>
      <c r="E25" s="20"/>
      <c r="F25" s="20"/>
      <c r="G25" s="30">
        <v>13</v>
      </c>
      <c r="H25" s="23"/>
      <c r="I25" s="33">
        <v>31525600</v>
      </c>
      <c r="J25" s="55"/>
      <c r="K25" s="33">
        <v>28660912</v>
      </c>
      <c r="L25" s="32"/>
    </row>
    <row r="26" spans="1:12" ht="24" customHeight="1">
      <c r="A26" s="6" t="s">
        <v>48</v>
      </c>
      <c r="E26" s="20"/>
      <c r="F26" s="20"/>
      <c r="G26" s="30">
        <v>16</v>
      </c>
      <c r="H26" s="23"/>
      <c r="I26" s="33">
        <v>9339437</v>
      </c>
      <c r="J26" s="55"/>
      <c r="K26" s="33">
        <v>10165213</v>
      </c>
      <c r="L26" s="32"/>
    </row>
    <row r="27" spans="1:12" ht="24" customHeight="1">
      <c r="A27" s="6" t="s">
        <v>49</v>
      </c>
      <c r="E27" s="20"/>
      <c r="F27" s="20"/>
      <c r="G27" s="30">
        <v>17</v>
      </c>
      <c r="H27" s="23"/>
      <c r="I27" s="33">
        <v>4080126</v>
      </c>
      <c r="J27" s="55"/>
      <c r="K27" s="33">
        <v>3633532</v>
      </c>
      <c r="L27" s="32"/>
    </row>
    <row r="28" spans="1:12" ht="24" customHeight="1">
      <c r="A28" s="6" t="s">
        <v>83</v>
      </c>
      <c r="E28" s="20"/>
      <c r="F28" s="20"/>
      <c r="G28" s="30">
        <v>18</v>
      </c>
      <c r="H28" s="23"/>
      <c r="I28" s="33">
        <v>21045294</v>
      </c>
      <c r="J28" s="55"/>
      <c r="K28" s="33">
        <v>10669329</v>
      </c>
      <c r="L28" s="32"/>
    </row>
    <row r="29" spans="1:12" ht="24" customHeight="1">
      <c r="A29" s="1" t="s">
        <v>18</v>
      </c>
      <c r="E29" s="20"/>
      <c r="F29" s="20"/>
      <c r="G29" s="22"/>
      <c r="H29" s="23"/>
      <c r="I29" s="56">
        <f>SUM(I19:I28)</f>
        <v>205420485</v>
      </c>
      <c r="J29" s="55"/>
      <c r="K29" s="56">
        <f>SUM(K19:K28)</f>
        <v>195711552</v>
      </c>
      <c r="L29" s="32"/>
    </row>
    <row r="30" spans="1:12" ht="24" customHeight="1" thickBot="1">
      <c r="A30" s="1" t="s">
        <v>19</v>
      </c>
      <c r="E30" s="20"/>
      <c r="F30" s="20"/>
      <c r="G30" s="22"/>
      <c r="H30" s="23"/>
      <c r="I30" s="64">
        <f>I17+I29</f>
        <v>2346275346</v>
      </c>
      <c r="J30" s="55"/>
      <c r="K30" s="64">
        <f>K17+K29</f>
        <v>1991558685</v>
      </c>
      <c r="L30" s="35"/>
    </row>
    <row r="31" ht="24" customHeight="1" thickTop="1">
      <c r="A31" s="6"/>
    </row>
    <row r="32" spans="1:6" ht="24" customHeight="1">
      <c r="A32" s="6" t="s">
        <v>8</v>
      </c>
      <c r="F32" s="6"/>
    </row>
    <row r="33" spans="1:6" ht="24" customHeight="1">
      <c r="A33" s="1" t="s">
        <v>81</v>
      </c>
      <c r="B33" s="2"/>
      <c r="C33" s="2"/>
      <c r="D33" s="2"/>
      <c r="E33" s="2"/>
      <c r="F33" s="3"/>
    </row>
    <row r="34" spans="1:11" ht="24" customHeight="1">
      <c r="A34" s="1" t="s">
        <v>116</v>
      </c>
      <c r="B34" s="7"/>
      <c r="C34" s="7"/>
      <c r="D34" s="7"/>
      <c r="E34" s="7"/>
      <c r="F34" s="7"/>
      <c r="G34" s="8"/>
      <c r="H34" s="7"/>
      <c r="J34" s="7"/>
      <c r="K34" s="7"/>
    </row>
    <row r="35" spans="1:11" ht="24" customHeight="1">
      <c r="A35" s="1" t="s">
        <v>146</v>
      </c>
      <c r="B35" s="7"/>
      <c r="C35" s="7"/>
      <c r="D35" s="7"/>
      <c r="E35" s="7"/>
      <c r="F35" s="7"/>
      <c r="G35" s="8"/>
      <c r="H35" s="7"/>
      <c r="I35" s="7"/>
      <c r="J35" s="7"/>
      <c r="K35" s="7"/>
    </row>
    <row r="36" spans="1:11" ht="24" customHeight="1">
      <c r="A36" s="6"/>
      <c r="B36" s="9"/>
      <c r="C36" s="9"/>
      <c r="D36" s="9"/>
      <c r="E36" s="9"/>
      <c r="F36" s="9"/>
      <c r="G36" s="10"/>
      <c r="H36" s="9"/>
      <c r="I36" s="11"/>
      <c r="J36" s="12"/>
      <c r="K36" s="11" t="s">
        <v>13</v>
      </c>
    </row>
    <row r="37" spans="1:11" ht="24" customHeight="1">
      <c r="A37" s="6"/>
      <c r="G37" s="53" t="s">
        <v>9</v>
      </c>
      <c r="H37" s="15"/>
      <c r="I37" s="54">
        <v>2017</v>
      </c>
      <c r="J37" s="17"/>
      <c r="K37" s="54" t="s">
        <v>150</v>
      </c>
    </row>
    <row r="38" spans="1:11" ht="24" customHeight="1">
      <c r="A38" s="1" t="s">
        <v>20</v>
      </c>
      <c r="D38" s="37"/>
      <c r="E38" s="37"/>
      <c r="F38" s="37"/>
      <c r="H38" s="37"/>
      <c r="I38" s="37"/>
      <c r="J38" s="37"/>
      <c r="K38" s="37"/>
    </row>
    <row r="39" spans="1:3" ht="24" customHeight="1">
      <c r="A39" s="1" t="s">
        <v>21</v>
      </c>
      <c r="C39" s="1"/>
    </row>
    <row r="40" spans="1:11" ht="24" customHeight="1">
      <c r="A40" s="6" t="s">
        <v>34</v>
      </c>
      <c r="C40" s="1"/>
      <c r="G40" s="21" t="s">
        <v>50</v>
      </c>
      <c r="I40" s="29">
        <v>382595585</v>
      </c>
      <c r="J40" s="29"/>
      <c r="K40" s="29">
        <v>843838462</v>
      </c>
    </row>
    <row r="41" spans="1:11" ht="24" customHeight="1">
      <c r="A41" s="6" t="s">
        <v>138</v>
      </c>
      <c r="G41" s="22" t="s">
        <v>55</v>
      </c>
      <c r="H41" s="23"/>
      <c r="I41" s="38">
        <v>529426</v>
      </c>
      <c r="J41" s="55"/>
      <c r="K41" s="38">
        <v>2430727</v>
      </c>
    </row>
    <row r="42" spans="1:11" ht="24" customHeight="1">
      <c r="A42" s="6" t="s">
        <v>97</v>
      </c>
      <c r="G42" s="22" t="s">
        <v>56</v>
      </c>
      <c r="H42" s="23"/>
      <c r="I42" s="38">
        <v>22201000</v>
      </c>
      <c r="J42" s="55"/>
      <c r="K42" s="38">
        <v>20258546</v>
      </c>
    </row>
    <row r="43" spans="1:11" ht="24" customHeight="1">
      <c r="A43" s="6" t="s">
        <v>131</v>
      </c>
      <c r="G43" s="22" t="s">
        <v>87</v>
      </c>
      <c r="H43" s="23"/>
      <c r="I43" s="40">
        <v>149952338</v>
      </c>
      <c r="J43" s="55"/>
      <c r="K43" s="40">
        <v>199783769</v>
      </c>
    </row>
    <row r="44" spans="1:11" ht="24" customHeight="1">
      <c r="A44" s="6" t="s">
        <v>98</v>
      </c>
      <c r="G44" s="22"/>
      <c r="H44" s="23"/>
      <c r="I44" s="40"/>
      <c r="J44" s="55"/>
      <c r="K44" s="40"/>
    </row>
    <row r="45" spans="1:11" ht="24" customHeight="1">
      <c r="A45" s="6" t="s">
        <v>183</v>
      </c>
      <c r="G45" s="22" t="s">
        <v>88</v>
      </c>
      <c r="H45" s="23"/>
      <c r="I45" s="40">
        <v>51039767</v>
      </c>
      <c r="J45" s="55"/>
      <c r="K45" s="40">
        <v>0</v>
      </c>
    </row>
    <row r="46" spans="1:12" ht="24" customHeight="1">
      <c r="A46" s="6" t="s">
        <v>98</v>
      </c>
      <c r="G46" s="6"/>
      <c r="H46" s="6"/>
      <c r="I46" s="29"/>
      <c r="J46" s="29"/>
      <c r="K46" s="29"/>
      <c r="L46" s="25"/>
    </row>
    <row r="47" spans="1:12" ht="24" customHeight="1">
      <c r="A47" s="6" t="s">
        <v>184</v>
      </c>
      <c r="G47" s="22" t="s">
        <v>92</v>
      </c>
      <c r="H47" s="23"/>
      <c r="I47" s="38">
        <v>565630</v>
      </c>
      <c r="J47" s="55"/>
      <c r="K47" s="38">
        <v>488492</v>
      </c>
      <c r="L47" s="25"/>
    </row>
    <row r="48" spans="1:12" ht="24" customHeight="1">
      <c r="A48" s="6" t="s">
        <v>84</v>
      </c>
      <c r="D48" s="20"/>
      <c r="F48" s="20"/>
      <c r="G48" s="22"/>
      <c r="H48" s="23"/>
      <c r="I48" s="39">
        <v>23097812</v>
      </c>
      <c r="J48" s="55"/>
      <c r="K48" s="39">
        <v>13836731</v>
      </c>
      <c r="L48" s="25"/>
    </row>
    <row r="49" spans="1:12" ht="24" customHeight="1">
      <c r="A49" s="6" t="s">
        <v>139</v>
      </c>
      <c r="D49" s="20"/>
      <c r="F49" s="20"/>
      <c r="G49" s="22"/>
      <c r="H49" s="23"/>
      <c r="I49" s="39">
        <v>65466189</v>
      </c>
      <c r="J49" s="55"/>
      <c r="K49" s="39">
        <v>58895374</v>
      </c>
      <c r="L49" s="25"/>
    </row>
    <row r="50" spans="1:12" ht="24" customHeight="1">
      <c r="A50" s="6" t="s">
        <v>0</v>
      </c>
      <c r="E50" s="20"/>
      <c r="F50" s="20"/>
      <c r="G50" s="30"/>
      <c r="H50" s="23"/>
      <c r="I50" s="41">
        <v>70544552</v>
      </c>
      <c r="J50" s="55"/>
      <c r="K50" s="41">
        <v>39873293</v>
      </c>
      <c r="L50" s="25"/>
    </row>
    <row r="51" spans="1:12" ht="24" customHeight="1">
      <c r="A51" s="1" t="s">
        <v>22</v>
      </c>
      <c r="E51" s="20"/>
      <c r="F51" s="20"/>
      <c r="G51" s="22"/>
      <c r="H51" s="23"/>
      <c r="I51" s="97">
        <f>SUM(I40:I50)</f>
        <v>765992299</v>
      </c>
      <c r="J51" s="55"/>
      <c r="K51" s="97">
        <f>SUM(K40:K50)</f>
        <v>1179405394</v>
      </c>
      <c r="L51" s="25"/>
    </row>
    <row r="52" spans="1:12" ht="24" customHeight="1">
      <c r="A52" s="1" t="s">
        <v>85</v>
      </c>
      <c r="E52" s="20"/>
      <c r="F52" s="20"/>
      <c r="G52" s="22"/>
      <c r="H52" s="23"/>
      <c r="I52" s="40"/>
      <c r="J52" s="55"/>
      <c r="K52" s="40"/>
      <c r="L52" s="25"/>
    </row>
    <row r="53" spans="1:12" ht="24" customHeight="1">
      <c r="A53" s="6" t="s">
        <v>99</v>
      </c>
      <c r="E53" s="20"/>
      <c r="F53" s="20"/>
      <c r="G53" s="22" t="s">
        <v>56</v>
      </c>
      <c r="H53" s="23">
        <v>-12665000</v>
      </c>
      <c r="I53" s="40">
        <v>12665000</v>
      </c>
      <c r="J53" s="55"/>
      <c r="K53" s="40">
        <v>31902000</v>
      </c>
      <c r="L53" s="25"/>
    </row>
    <row r="54" spans="1:12" ht="24" customHeight="1">
      <c r="A54" s="6" t="s">
        <v>132</v>
      </c>
      <c r="F54" s="20"/>
      <c r="G54" s="22" t="s">
        <v>87</v>
      </c>
      <c r="H54" s="23"/>
      <c r="I54" s="40">
        <v>529217543</v>
      </c>
      <c r="J54" s="55"/>
      <c r="K54" s="40">
        <v>299467079</v>
      </c>
      <c r="L54" s="25"/>
    </row>
    <row r="55" spans="1:12" ht="24" customHeight="1">
      <c r="A55" s="6" t="s">
        <v>185</v>
      </c>
      <c r="F55" s="20"/>
      <c r="G55" s="6"/>
      <c r="H55" s="6"/>
      <c r="I55" s="6"/>
      <c r="J55" s="6"/>
      <c r="K55" s="6"/>
      <c r="L55" s="25"/>
    </row>
    <row r="56" spans="1:12" ht="24" customHeight="1">
      <c r="A56" s="6" t="s">
        <v>176</v>
      </c>
      <c r="F56" s="20"/>
      <c r="G56" s="22" t="s">
        <v>88</v>
      </c>
      <c r="H56" s="23"/>
      <c r="I56" s="40">
        <v>13946483</v>
      </c>
      <c r="J56" s="55"/>
      <c r="K56" s="40">
        <v>0</v>
      </c>
      <c r="L56" s="25"/>
    </row>
    <row r="57" spans="1:12" ht="24" customHeight="1">
      <c r="A57" s="6" t="s">
        <v>177</v>
      </c>
      <c r="E57" s="20"/>
      <c r="F57" s="20"/>
      <c r="G57" s="22"/>
      <c r="H57" s="23"/>
      <c r="I57" s="40"/>
      <c r="J57" s="55"/>
      <c r="K57" s="40"/>
      <c r="L57" s="25"/>
    </row>
    <row r="58" spans="1:12" ht="24" customHeight="1">
      <c r="A58" s="6" t="s">
        <v>176</v>
      </c>
      <c r="E58" s="20"/>
      <c r="F58" s="20"/>
      <c r="G58" s="22" t="s">
        <v>92</v>
      </c>
      <c r="H58" s="23"/>
      <c r="I58" s="40">
        <v>99311</v>
      </c>
      <c r="J58" s="55"/>
      <c r="K58" s="40">
        <v>648413</v>
      </c>
      <c r="L58" s="25"/>
    </row>
    <row r="59" spans="1:12" ht="24" customHeight="1">
      <c r="A59" s="6" t="s">
        <v>91</v>
      </c>
      <c r="E59" s="20"/>
      <c r="F59" s="20"/>
      <c r="G59" s="22" t="s">
        <v>93</v>
      </c>
      <c r="H59" s="23"/>
      <c r="I59" s="40">
        <v>5598803</v>
      </c>
      <c r="J59" s="55"/>
      <c r="K59" s="40">
        <v>4359740</v>
      </c>
      <c r="L59" s="25"/>
    </row>
    <row r="60" spans="1:12" ht="24" customHeight="1">
      <c r="A60" s="1" t="s">
        <v>35</v>
      </c>
      <c r="E60" s="20"/>
      <c r="F60" s="20"/>
      <c r="G60" s="22"/>
      <c r="H60" s="23"/>
      <c r="I60" s="97">
        <f>SUM(I53:I59)</f>
        <v>561527140</v>
      </c>
      <c r="J60" s="55"/>
      <c r="K60" s="97">
        <f>SUM(K53:K59)</f>
        <v>336377232</v>
      </c>
      <c r="L60" s="25"/>
    </row>
    <row r="61" spans="1:12" ht="24" customHeight="1">
      <c r="A61" s="1" t="s">
        <v>23</v>
      </c>
      <c r="E61" s="20"/>
      <c r="F61" s="20"/>
      <c r="G61" s="22"/>
      <c r="H61" s="23"/>
      <c r="I61" s="97">
        <f>I51+I60</f>
        <v>1327519439</v>
      </c>
      <c r="J61" s="55"/>
      <c r="K61" s="97">
        <f>K51+K60</f>
        <v>1515782626</v>
      </c>
      <c r="L61" s="25"/>
    </row>
    <row r="62" spans="1:11" ht="24" customHeight="1">
      <c r="A62" s="6"/>
      <c r="G62" s="6"/>
      <c r="H62" s="6"/>
      <c r="I62" s="6"/>
      <c r="J62" s="6"/>
      <c r="K62" s="6"/>
    </row>
    <row r="63" spans="1:11" ht="24" customHeight="1">
      <c r="A63" s="6" t="s">
        <v>8</v>
      </c>
      <c r="F63" s="6"/>
      <c r="G63" s="36"/>
      <c r="H63" s="6"/>
      <c r="J63" s="6"/>
      <c r="K63" s="6"/>
    </row>
    <row r="64" spans="1:11" ht="24" customHeight="1">
      <c r="A64" s="1" t="s">
        <v>81</v>
      </c>
      <c r="B64" s="2"/>
      <c r="C64" s="2"/>
      <c r="D64" s="2"/>
      <c r="E64" s="2"/>
      <c r="F64" s="3"/>
      <c r="G64" s="4"/>
      <c r="H64" s="3"/>
      <c r="I64" s="5"/>
      <c r="J64" s="3"/>
      <c r="K64" s="5"/>
    </row>
    <row r="65" spans="1:11" ht="24" customHeight="1">
      <c r="A65" s="1" t="s">
        <v>116</v>
      </c>
      <c r="B65" s="7"/>
      <c r="C65" s="7"/>
      <c r="D65" s="7"/>
      <c r="E65" s="7"/>
      <c r="F65" s="7"/>
      <c r="G65" s="8"/>
      <c r="H65" s="7"/>
      <c r="I65" s="7"/>
      <c r="J65" s="7"/>
      <c r="K65" s="7"/>
    </row>
    <row r="66" spans="1:11" ht="24" customHeight="1">
      <c r="A66" s="1" t="s">
        <v>146</v>
      </c>
      <c r="B66" s="7"/>
      <c r="C66" s="7"/>
      <c r="D66" s="7"/>
      <c r="E66" s="7"/>
      <c r="F66" s="7"/>
      <c r="G66" s="8"/>
      <c r="H66" s="7"/>
      <c r="I66" s="7"/>
      <c r="J66" s="7"/>
      <c r="K66" s="7"/>
    </row>
    <row r="67" spans="1:11" ht="24" customHeight="1">
      <c r="A67" s="6"/>
      <c r="B67" s="9"/>
      <c r="C67" s="9"/>
      <c r="D67" s="9"/>
      <c r="E67" s="9"/>
      <c r="F67" s="9"/>
      <c r="G67" s="10"/>
      <c r="H67" s="9"/>
      <c r="I67" s="11"/>
      <c r="J67" s="12"/>
      <c r="K67" s="11" t="s">
        <v>13</v>
      </c>
    </row>
    <row r="68" spans="1:11" ht="24" customHeight="1">
      <c r="A68" s="6"/>
      <c r="G68" s="53" t="s">
        <v>9</v>
      </c>
      <c r="H68" s="15"/>
      <c r="I68" s="54">
        <v>2017</v>
      </c>
      <c r="J68" s="17"/>
      <c r="K68" s="54" t="s">
        <v>150</v>
      </c>
    </row>
    <row r="69" spans="1:11" ht="24" customHeight="1">
      <c r="A69" s="1" t="s">
        <v>24</v>
      </c>
      <c r="D69" s="37"/>
      <c r="E69" s="37"/>
      <c r="F69" s="37"/>
      <c r="H69" s="37"/>
      <c r="I69" s="37"/>
      <c r="J69" s="37"/>
      <c r="K69" s="37"/>
    </row>
    <row r="70" spans="1:12" ht="24" customHeight="1">
      <c r="A70" s="1" t="s">
        <v>25</v>
      </c>
      <c r="E70" s="20"/>
      <c r="F70" s="20"/>
      <c r="H70" s="28"/>
      <c r="I70" s="42"/>
      <c r="J70" s="28"/>
      <c r="K70" s="42"/>
      <c r="L70" s="25"/>
    </row>
    <row r="71" spans="1:12" ht="24" customHeight="1">
      <c r="A71" s="6" t="s">
        <v>3</v>
      </c>
      <c r="E71" s="20"/>
      <c r="F71" s="20"/>
      <c r="G71" s="22"/>
      <c r="H71" s="23"/>
      <c r="I71" s="43"/>
      <c r="J71" s="23"/>
      <c r="K71" s="43"/>
      <c r="L71" s="25"/>
    </row>
    <row r="72" spans="1:12" ht="24" customHeight="1">
      <c r="A72" s="6"/>
      <c r="B72" s="6" t="s">
        <v>135</v>
      </c>
      <c r="E72" s="20"/>
      <c r="F72" s="20"/>
      <c r="G72" s="22"/>
      <c r="H72" s="23"/>
      <c r="I72" s="43"/>
      <c r="J72" s="23"/>
      <c r="K72" s="43"/>
      <c r="L72" s="25"/>
    </row>
    <row r="73" spans="1:12" ht="24" customHeight="1">
      <c r="A73" s="6"/>
      <c r="C73" s="44" t="s">
        <v>160</v>
      </c>
      <c r="D73" s="44"/>
      <c r="E73" s="20"/>
      <c r="F73" s="20"/>
      <c r="H73" s="23"/>
      <c r="I73" s="6"/>
      <c r="J73" s="6"/>
      <c r="K73" s="6"/>
      <c r="L73" s="25"/>
    </row>
    <row r="74" spans="1:12" ht="24" customHeight="1">
      <c r="A74" s="6"/>
      <c r="C74" s="44" t="s">
        <v>186</v>
      </c>
      <c r="D74" s="44"/>
      <c r="E74" s="20"/>
      <c r="F74" s="20"/>
      <c r="H74" s="23"/>
      <c r="I74" s="114"/>
      <c r="J74" s="23"/>
      <c r="K74" s="114"/>
      <c r="L74" s="25"/>
    </row>
    <row r="75" spans="1:12" ht="24" customHeight="1" thickBot="1">
      <c r="A75" s="6"/>
      <c r="C75" s="44" t="s">
        <v>163</v>
      </c>
      <c r="D75" s="44"/>
      <c r="E75" s="20"/>
      <c r="F75" s="20"/>
      <c r="G75" s="21">
        <v>26</v>
      </c>
      <c r="H75" s="23"/>
      <c r="I75" s="113">
        <v>300000000</v>
      </c>
      <c r="J75" s="23"/>
      <c r="K75" s="113">
        <v>200000000</v>
      </c>
      <c r="L75" s="25"/>
    </row>
    <row r="76" spans="1:12" ht="24" customHeight="1" thickTop="1">
      <c r="A76" s="6"/>
      <c r="B76" s="6" t="s">
        <v>136</v>
      </c>
      <c r="E76" s="20"/>
      <c r="F76" s="20"/>
      <c r="G76" s="22"/>
      <c r="H76" s="23"/>
      <c r="I76" s="114"/>
      <c r="J76" s="23"/>
      <c r="K76" s="114"/>
      <c r="L76" s="25"/>
    </row>
    <row r="77" spans="1:12" ht="24" customHeight="1">
      <c r="A77" s="6"/>
      <c r="C77" s="44" t="s">
        <v>161</v>
      </c>
      <c r="E77" s="20"/>
      <c r="F77" s="20"/>
      <c r="H77" s="23"/>
      <c r="I77" s="6"/>
      <c r="J77" s="6"/>
      <c r="K77" s="6"/>
      <c r="L77" s="25"/>
    </row>
    <row r="78" spans="1:12" ht="24" customHeight="1">
      <c r="A78" s="6"/>
      <c r="C78" s="44" t="s">
        <v>186</v>
      </c>
      <c r="D78" s="44"/>
      <c r="E78" s="20"/>
      <c r="F78" s="20"/>
      <c r="H78" s="23"/>
      <c r="I78" s="114"/>
      <c r="J78" s="23"/>
      <c r="K78" s="114"/>
      <c r="L78" s="25"/>
    </row>
    <row r="79" spans="1:12" ht="24" customHeight="1">
      <c r="A79" s="6"/>
      <c r="C79" s="44" t="s">
        <v>163</v>
      </c>
      <c r="D79" s="44"/>
      <c r="E79" s="20"/>
      <c r="F79" s="20"/>
      <c r="G79" s="22">
        <v>26</v>
      </c>
      <c r="H79" s="23"/>
      <c r="I79" s="115">
        <v>220076056</v>
      </c>
      <c r="J79" s="23"/>
      <c r="K79" s="115">
        <v>200000000</v>
      </c>
      <c r="L79" s="25"/>
    </row>
    <row r="80" spans="1:12" ht="24" customHeight="1">
      <c r="A80" s="6" t="s">
        <v>86</v>
      </c>
      <c r="C80" s="44"/>
      <c r="D80" s="44"/>
      <c r="E80" s="20"/>
      <c r="F80" s="20"/>
      <c r="G80" s="27"/>
      <c r="H80" s="28"/>
      <c r="I80" s="33">
        <v>71330591</v>
      </c>
      <c r="J80" s="23"/>
      <c r="K80" s="33">
        <v>70718399</v>
      </c>
      <c r="L80" s="25"/>
    </row>
    <row r="81" spans="1:12" ht="24" customHeight="1">
      <c r="A81" s="6" t="s">
        <v>162</v>
      </c>
      <c r="C81" s="44"/>
      <c r="D81" s="44"/>
      <c r="E81" s="20"/>
      <c r="F81" s="20"/>
      <c r="G81" s="27" t="s">
        <v>110</v>
      </c>
      <c r="H81" s="28"/>
      <c r="I81" s="33">
        <v>399617380</v>
      </c>
      <c r="J81" s="23"/>
      <c r="K81" s="33">
        <v>0</v>
      </c>
      <c r="L81" s="25"/>
    </row>
    <row r="82" spans="1:12" ht="24" customHeight="1">
      <c r="A82" s="6" t="s">
        <v>4</v>
      </c>
      <c r="E82" s="20"/>
      <c r="F82" s="20"/>
      <c r="H82" s="28"/>
      <c r="I82" s="33"/>
      <c r="J82" s="23"/>
      <c r="K82" s="33"/>
      <c r="L82" s="25"/>
    </row>
    <row r="83" spans="1:12" ht="24" customHeight="1">
      <c r="A83" s="6"/>
      <c r="B83" s="6" t="s">
        <v>38</v>
      </c>
      <c r="E83" s="20"/>
      <c r="F83" s="20"/>
      <c r="G83" s="21" t="s">
        <v>154</v>
      </c>
      <c r="H83" s="28"/>
      <c r="I83" s="33">
        <v>24121139</v>
      </c>
      <c r="J83" s="23"/>
      <c r="K83" s="33">
        <v>16846139</v>
      </c>
      <c r="L83" s="25"/>
    </row>
    <row r="84" spans="1:12" ht="24" customHeight="1">
      <c r="A84" s="6"/>
      <c r="B84" s="6" t="s">
        <v>5</v>
      </c>
      <c r="E84" s="20"/>
      <c r="F84" s="20"/>
      <c r="H84" s="28"/>
      <c r="I84" s="98">
        <v>303610741</v>
      </c>
      <c r="J84" s="23"/>
      <c r="K84" s="98">
        <v>188211521</v>
      </c>
      <c r="L84" s="25"/>
    </row>
    <row r="85" spans="1:12" ht="24" customHeight="1">
      <c r="A85" s="1" t="s">
        <v>26</v>
      </c>
      <c r="E85" s="20"/>
      <c r="F85" s="20"/>
      <c r="H85" s="28"/>
      <c r="I85" s="56">
        <f>SUM(I78:I84)</f>
        <v>1018755907</v>
      </c>
      <c r="J85" s="23"/>
      <c r="K85" s="56">
        <f>SUM(K78:K84)</f>
        <v>475776059</v>
      </c>
      <c r="L85" s="25"/>
    </row>
    <row r="86" spans="1:12" ht="24" customHeight="1" thickBot="1">
      <c r="A86" s="1" t="s">
        <v>27</v>
      </c>
      <c r="E86" s="20"/>
      <c r="F86" s="20"/>
      <c r="H86" s="28"/>
      <c r="I86" s="64">
        <f>SUM(I61,I85)</f>
        <v>2346275346</v>
      </c>
      <c r="J86" s="23"/>
      <c r="K86" s="64">
        <f>SUM(K61,K85)</f>
        <v>1991558685</v>
      </c>
      <c r="L86" s="25"/>
    </row>
    <row r="87" spans="1:12" ht="24" customHeight="1" thickTop="1">
      <c r="A87" s="1"/>
      <c r="E87" s="20"/>
      <c r="F87" s="20"/>
      <c r="H87" s="28"/>
      <c r="I87" s="29">
        <f>I86-I30</f>
        <v>0</v>
      </c>
      <c r="J87" s="45"/>
      <c r="K87" s="29">
        <f>K86-K30</f>
        <v>0</v>
      </c>
      <c r="L87" s="25"/>
    </row>
    <row r="88" spans="1:12" ht="24" customHeight="1">
      <c r="A88" s="6" t="s">
        <v>8</v>
      </c>
      <c r="E88" s="20"/>
      <c r="F88" s="20"/>
      <c r="H88" s="28"/>
      <c r="I88" s="46"/>
      <c r="J88" s="45"/>
      <c r="K88" s="46"/>
      <c r="L88" s="25"/>
    </row>
    <row r="89" spans="1:12" ht="24" customHeight="1">
      <c r="A89" s="1"/>
      <c r="E89" s="20"/>
      <c r="F89" s="20"/>
      <c r="H89" s="28"/>
      <c r="I89" s="46"/>
      <c r="J89" s="45"/>
      <c r="K89" s="46"/>
      <c r="L89" s="25"/>
    </row>
    <row r="90" spans="1:12" ht="24" customHeight="1">
      <c r="A90" s="1"/>
      <c r="E90" s="20"/>
      <c r="F90" s="20"/>
      <c r="H90" s="28"/>
      <c r="I90" s="46"/>
      <c r="J90" s="45"/>
      <c r="K90" s="46"/>
      <c r="L90" s="25"/>
    </row>
    <row r="91" spans="1:12" ht="24" customHeight="1">
      <c r="A91" s="47"/>
      <c r="B91" s="48"/>
      <c r="C91" s="48"/>
      <c r="D91" s="48"/>
      <c r="E91" s="49"/>
      <c r="F91" s="21"/>
      <c r="H91" s="28"/>
      <c r="I91" s="46"/>
      <c r="J91" s="45"/>
      <c r="K91" s="46"/>
      <c r="L91" s="25"/>
    </row>
    <row r="92" spans="1:12" ht="24" customHeight="1">
      <c r="A92" s="1"/>
      <c r="E92" s="20"/>
      <c r="F92" s="21"/>
      <c r="H92" s="28"/>
      <c r="I92" s="46"/>
      <c r="J92" s="45"/>
      <c r="K92" s="46"/>
      <c r="L92" s="25"/>
    </row>
    <row r="93" spans="1:12" ht="24" customHeight="1">
      <c r="A93" s="1"/>
      <c r="E93" s="20"/>
      <c r="F93" s="50" t="s">
        <v>41</v>
      </c>
      <c r="H93" s="28"/>
      <c r="I93" s="46"/>
      <c r="J93" s="45"/>
      <c r="K93" s="46"/>
      <c r="L93" s="25"/>
    </row>
    <row r="94" spans="1:10" ht="24" customHeight="1">
      <c r="A94" s="47"/>
      <c r="B94" s="48"/>
      <c r="C94" s="48"/>
      <c r="D94" s="48"/>
      <c r="E94" s="49"/>
      <c r="F94" s="51"/>
      <c r="H94" s="52"/>
      <c r="J94" s="52"/>
    </row>
  </sheetData>
  <sheetProtection/>
  <printOptions horizontalCentered="1"/>
  <pageMargins left="0.8661417322834646" right="0.5511811023622047" top="0.9055118110236221" bottom="0" header="0.1968503937007874" footer="0.1968503937007874"/>
  <pageSetup firstPageNumber="2" useFirstPageNumber="1" horizontalDpi="600" verticalDpi="600" orientation="portrait" paperSize="9" scale="85" r:id="rId1"/>
  <rowBreaks count="2" manualBreakCount="2">
    <brk id="32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3"/>
  <sheetViews>
    <sheetView showGridLines="0" view="pageBreakPreview" zoomScaleNormal="145" zoomScaleSheetLayoutView="100" zoomScalePageLayoutView="0" workbookViewId="0" topLeftCell="A89">
      <selection activeCell="P99" sqref="P99"/>
    </sheetView>
  </sheetViews>
  <sheetFormatPr defaultColWidth="9.7109375" defaultRowHeight="23.25" customHeight="1"/>
  <cols>
    <col min="1" max="1" width="1.421875" style="34" customWidth="1"/>
    <col min="2" max="3" width="1.57421875" style="6" customWidth="1"/>
    <col min="4" max="4" width="10.7109375" style="6" customWidth="1"/>
    <col min="5" max="5" width="25.8515625" style="6" customWidth="1"/>
    <col min="6" max="6" width="22.00390625" style="13" customWidth="1"/>
    <col min="7" max="7" width="9.140625" style="21" customWidth="1"/>
    <col min="8" max="8" width="0.85546875" style="13" customWidth="1"/>
    <col min="9" max="9" width="15.421875" style="32" customWidth="1"/>
    <col min="10" max="10" width="0.85546875" style="13" customWidth="1"/>
    <col min="11" max="11" width="15.421875" style="32" customWidth="1"/>
    <col min="12" max="12" width="0.85546875" style="6" customWidth="1"/>
    <col min="13" max="33" width="9.7109375" style="6" customWidth="1"/>
    <col min="34" max="36" width="15.7109375" style="6" customWidth="1"/>
    <col min="37" max="54" width="9.7109375" style="6" customWidth="1"/>
    <col min="55" max="59" width="10.7109375" style="6" customWidth="1"/>
    <col min="60" max="68" width="9.7109375" style="6" customWidth="1"/>
    <col min="69" max="73" width="10.7109375" style="6" customWidth="1"/>
    <col min="74" max="16384" width="9.7109375" style="6" customWidth="1"/>
  </cols>
  <sheetData>
    <row r="1" spans="1:11" ht="23.25" customHeight="1">
      <c r="A1" s="1" t="s">
        <v>81</v>
      </c>
      <c r="B1" s="2"/>
      <c r="C1" s="2"/>
      <c r="D1" s="2"/>
      <c r="E1" s="2"/>
      <c r="F1" s="3"/>
      <c r="G1" s="4"/>
      <c r="H1" s="3"/>
      <c r="I1" s="5"/>
      <c r="J1" s="3"/>
      <c r="K1" s="5"/>
    </row>
    <row r="2" spans="1:11" ht="23.25" customHeight="1">
      <c r="A2" s="1" t="s">
        <v>124</v>
      </c>
      <c r="B2" s="3"/>
      <c r="C2" s="3"/>
      <c r="D2" s="3"/>
      <c r="E2" s="3"/>
      <c r="F2" s="3"/>
      <c r="G2" s="4"/>
      <c r="H2" s="3"/>
      <c r="I2" s="3"/>
      <c r="J2" s="3"/>
      <c r="K2" s="3"/>
    </row>
    <row r="3" spans="1:11" ht="23.25" customHeight="1">
      <c r="A3" s="1" t="s">
        <v>147</v>
      </c>
      <c r="B3" s="3"/>
      <c r="C3" s="3"/>
      <c r="D3" s="3"/>
      <c r="E3" s="3"/>
      <c r="F3" s="3"/>
      <c r="G3" s="4"/>
      <c r="H3" s="3"/>
      <c r="I3" s="3"/>
      <c r="J3" s="3"/>
      <c r="K3" s="3"/>
    </row>
    <row r="4" spans="1:11" ht="23.25" customHeight="1">
      <c r="A4" s="6"/>
      <c r="G4" s="6"/>
      <c r="I4" s="11"/>
      <c r="J4" s="9"/>
      <c r="K4" s="11" t="s">
        <v>13</v>
      </c>
    </row>
    <row r="5" spans="1:11" ht="23.25" customHeight="1">
      <c r="A5" s="6"/>
      <c r="G5" s="53" t="s">
        <v>9</v>
      </c>
      <c r="I5" s="54">
        <v>2017</v>
      </c>
      <c r="J5" s="17"/>
      <c r="K5" s="54" t="s">
        <v>150</v>
      </c>
    </row>
    <row r="6" spans="1:11" ht="23.25" customHeight="1">
      <c r="A6" s="1" t="s">
        <v>79</v>
      </c>
      <c r="G6" s="14"/>
      <c r="H6" s="15"/>
      <c r="I6" s="16"/>
      <c r="J6" s="17"/>
      <c r="K6" s="16"/>
    </row>
    <row r="7" ht="23.25" customHeight="1">
      <c r="A7" s="1" t="s">
        <v>28</v>
      </c>
    </row>
    <row r="8" spans="1:11" ht="23.25" customHeight="1">
      <c r="A8" s="6" t="s">
        <v>6</v>
      </c>
      <c r="E8" s="20"/>
      <c r="F8" s="20"/>
      <c r="G8" s="21" t="s">
        <v>109</v>
      </c>
      <c r="H8" s="28"/>
      <c r="I8" s="29">
        <v>265574242</v>
      </c>
      <c r="J8" s="45"/>
      <c r="K8" s="29">
        <v>174297499</v>
      </c>
    </row>
    <row r="9" spans="1:11" ht="23.25" customHeight="1">
      <c r="A9" s="6" t="s">
        <v>140</v>
      </c>
      <c r="E9" s="28"/>
      <c r="F9" s="20"/>
      <c r="G9" s="21" t="s">
        <v>155</v>
      </c>
      <c r="H9" s="28"/>
      <c r="I9" s="46">
        <v>139793622</v>
      </c>
      <c r="J9" s="45"/>
      <c r="K9" s="46">
        <v>97004433</v>
      </c>
    </row>
    <row r="10" spans="1:11" ht="23.25" customHeight="1">
      <c r="A10" s="6" t="s">
        <v>36</v>
      </c>
      <c r="E10" s="28"/>
      <c r="F10" s="20"/>
      <c r="G10" s="21" t="s">
        <v>156</v>
      </c>
      <c r="H10" s="28"/>
      <c r="I10" s="100">
        <v>13596944</v>
      </c>
      <c r="J10" s="45"/>
      <c r="K10" s="100">
        <v>15888798</v>
      </c>
    </row>
    <row r="11" spans="1:11" ht="23.25" customHeight="1">
      <c r="A11" s="1" t="s">
        <v>29</v>
      </c>
      <c r="E11" s="28"/>
      <c r="F11" s="20"/>
      <c r="H11" s="28"/>
      <c r="I11" s="101">
        <f>SUM(I8:I10)</f>
        <v>418964808</v>
      </c>
      <c r="J11" s="45"/>
      <c r="K11" s="101">
        <f>SUM(K8:K10)</f>
        <v>287190730</v>
      </c>
    </row>
    <row r="12" spans="1:11" ht="23.25" customHeight="1">
      <c r="A12" s="1" t="s">
        <v>30</v>
      </c>
      <c r="E12" s="28"/>
      <c r="F12" s="20"/>
      <c r="H12" s="28"/>
      <c r="I12" s="100"/>
      <c r="J12" s="45"/>
      <c r="K12" s="100"/>
    </row>
    <row r="13" spans="1:11" ht="23.25" customHeight="1">
      <c r="A13" s="6" t="s">
        <v>182</v>
      </c>
      <c r="E13" s="28"/>
      <c r="F13" s="20"/>
      <c r="H13" s="28"/>
      <c r="I13" s="100">
        <v>38481071</v>
      </c>
      <c r="J13" s="45"/>
      <c r="K13" s="100">
        <v>28405763</v>
      </c>
    </row>
    <row r="14" spans="1:11" ht="23.25" customHeight="1">
      <c r="A14" s="6" t="s">
        <v>40</v>
      </c>
      <c r="E14" s="28"/>
      <c r="F14" s="20"/>
      <c r="H14" s="28"/>
      <c r="I14" s="100">
        <v>78592233</v>
      </c>
      <c r="J14" s="45"/>
      <c r="K14" s="100">
        <v>63259351</v>
      </c>
    </row>
    <row r="15" spans="1:11" ht="23.25" customHeight="1">
      <c r="A15" s="6" t="s">
        <v>133</v>
      </c>
      <c r="E15" s="28"/>
      <c r="F15" s="20"/>
      <c r="G15" s="21" t="s">
        <v>130</v>
      </c>
      <c r="H15" s="28"/>
      <c r="I15" s="117">
        <v>58469138</v>
      </c>
      <c r="J15" s="58"/>
      <c r="K15" s="117">
        <v>23751045</v>
      </c>
    </row>
    <row r="16" spans="1:11" ht="23.25" customHeight="1">
      <c r="A16" s="1" t="s">
        <v>31</v>
      </c>
      <c r="E16" s="28"/>
      <c r="F16" s="20"/>
      <c r="H16" s="58"/>
      <c r="I16" s="112">
        <f>SUM(I13:I15)</f>
        <v>175542442</v>
      </c>
      <c r="J16" s="45"/>
      <c r="K16" s="112">
        <f>SUM(K13:K15)</f>
        <v>115416159</v>
      </c>
    </row>
    <row r="17" spans="1:11" ht="23.25" customHeight="1">
      <c r="A17" s="1" t="s">
        <v>59</v>
      </c>
      <c r="B17" s="1"/>
      <c r="C17" s="1"/>
      <c r="D17" s="1"/>
      <c r="E17" s="28"/>
      <c r="F17" s="20"/>
      <c r="H17" s="28"/>
      <c r="I17" s="6"/>
      <c r="J17" s="6"/>
      <c r="K17" s="6"/>
    </row>
    <row r="18" spans="1:11" ht="23.25" customHeight="1">
      <c r="A18" s="1"/>
      <c r="B18" s="1" t="s">
        <v>52</v>
      </c>
      <c r="C18" s="1"/>
      <c r="D18" s="1"/>
      <c r="E18" s="28"/>
      <c r="F18" s="20"/>
      <c r="H18" s="28"/>
      <c r="I18" s="100">
        <f>I11-I16</f>
        <v>243422366</v>
      </c>
      <c r="J18" s="45"/>
      <c r="K18" s="100">
        <v>171774571</v>
      </c>
    </row>
    <row r="19" spans="1:11" ht="23.25" customHeight="1">
      <c r="A19" s="6" t="s">
        <v>33</v>
      </c>
      <c r="E19" s="28"/>
      <c r="F19" s="20"/>
      <c r="H19" s="28"/>
      <c r="I19" s="102">
        <v>-62093764</v>
      </c>
      <c r="J19" s="45"/>
      <c r="K19" s="102">
        <v>-45019198</v>
      </c>
    </row>
    <row r="20" spans="1:11" ht="23.25" customHeight="1">
      <c r="A20" s="1" t="s">
        <v>60</v>
      </c>
      <c r="B20" s="1"/>
      <c r="E20" s="28"/>
      <c r="F20" s="20"/>
      <c r="H20" s="28"/>
      <c r="I20" s="46">
        <f>SUM(I18:I19)</f>
        <v>181328602</v>
      </c>
      <c r="J20" s="45"/>
      <c r="K20" s="46">
        <f>SUM(K18:K19)</f>
        <v>126755373</v>
      </c>
    </row>
    <row r="21" spans="1:11" ht="23.25" customHeight="1">
      <c r="A21" s="6" t="s">
        <v>53</v>
      </c>
      <c r="E21" s="28"/>
      <c r="F21" s="20"/>
      <c r="G21" s="21" t="s">
        <v>51</v>
      </c>
      <c r="H21" s="28"/>
      <c r="I21" s="76">
        <v>-35839984</v>
      </c>
      <c r="J21" s="45"/>
      <c r="K21" s="76">
        <v>-26093104</v>
      </c>
    </row>
    <row r="22" spans="1:11" ht="23.25" customHeight="1">
      <c r="A22" s="1" t="s">
        <v>57</v>
      </c>
      <c r="B22" s="51"/>
      <c r="C22" s="27"/>
      <c r="D22" s="45"/>
      <c r="F22" s="6"/>
      <c r="H22" s="28"/>
      <c r="I22" s="101">
        <f>SUM(I20:I21)</f>
        <v>145488618</v>
      </c>
      <c r="J22" s="45"/>
      <c r="K22" s="101">
        <f>SUM(K20:K21)</f>
        <v>100662269</v>
      </c>
    </row>
    <row r="23" spans="1:11" ht="23.25" customHeight="1">
      <c r="A23" s="1"/>
      <c r="E23" s="28"/>
      <c r="F23" s="20"/>
      <c r="G23" s="6"/>
      <c r="H23" s="28"/>
      <c r="I23" s="46"/>
      <c r="J23" s="45"/>
      <c r="K23" s="46"/>
    </row>
    <row r="24" spans="1:11" ht="23.25" customHeight="1">
      <c r="A24" s="110" t="s">
        <v>89</v>
      </c>
      <c r="G24" s="103"/>
      <c r="H24" s="103"/>
      <c r="I24" s="104"/>
      <c r="J24" s="105"/>
      <c r="K24" s="104"/>
    </row>
    <row r="25" spans="1:11" s="36" customFormat="1" ht="23.25" customHeight="1">
      <c r="A25" s="13" t="s">
        <v>178</v>
      </c>
      <c r="B25" s="6"/>
      <c r="C25" s="6"/>
      <c r="D25" s="6"/>
      <c r="F25" s="57"/>
      <c r="G25" s="103"/>
      <c r="H25" s="103"/>
      <c r="I25" s="104"/>
      <c r="J25" s="105"/>
      <c r="K25" s="104"/>
    </row>
    <row r="26" spans="1:8" s="36" customFormat="1" ht="23.25" customHeight="1">
      <c r="A26" s="110"/>
      <c r="B26" s="6" t="s">
        <v>104</v>
      </c>
      <c r="C26" s="6"/>
      <c r="D26" s="6"/>
      <c r="F26" s="57"/>
      <c r="G26" s="103"/>
      <c r="H26" s="103"/>
    </row>
    <row r="27" spans="1:11" ht="23.25" customHeight="1">
      <c r="A27" s="13" t="s">
        <v>117</v>
      </c>
      <c r="G27" s="103"/>
      <c r="H27" s="103"/>
      <c r="I27" s="106">
        <v>-718429</v>
      </c>
      <c r="J27" s="107"/>
      <c r="K27" s="106">
        <v>0</v>
      </c>
    </row>
    <row r="28" spans="1:11" s="58" customFormat="1" ht="23.25" customHeight="1">
      <c r="A28" s="59" t="s">
        <v>105</v>
      </c>
      <c r="F28" s="59"/>
      <c r="G28" s="103"/>
      <c r="H28" s="103"/>
      <c r="I28" s="108">
        <v>143686</v>
      </c>
      <c r="J28" s="107"/>
      <c r="K28" s="108">
        <v>0</v>
      </c>
    </row>
    <row r="29" spans="1:11" ht="23.25" customHeight="1">
      <c r="A29" s="110" t="s">
        <v>137</v>
      </c>
      <c r="G29" s="103"/>
      <c r="H29" s="103"/>
      <c r="I29" s="108">
        <f>SUM(I27:I28)</f>
        <v>-574743</v>
      </c>
      <c r="J29" s="105"/>
      <c r="K29" s="108">
        <f>SUM(K27:K28)</f>
        <v>0</v>
      </c>
    </row>
    <row r="30" ht="23.25" customHeight="1">
      <c r="A30" s="111"/>
    </row>
    <row r="31" spans="1:11" ht="23.25" customHeight="1" thickBot="1">
      <c r="A31" s="110" t="s">
        <v>58</v>
      </c>
      <c r="G31" s="103"/>
      <c r="H31" s="103"/>
      <c r="I31" s="109">
        <f>SUM(I22,I29)</f>
        <v>144913875</v>
      </c>
      <c r="J31" s="105"/>
      <c r="K31" s="109">
        <f>SUM(K22,K29)</f>
        <v>100662269</v>
      </c>
    </row>
    <row r="32" spans="1:11" ht="23.25" customHeight="1" thickTop="1">
      <c r="A32" s="110"/>
      <c r="G32" s="6"/>
      <c r="H32" s="28"/>
      <c r="I32" s="46"/>
      <c r="J32" s="45"/>
      <c r="K32" s="46"/>
    </row>
    <row r="33" spans="1:11" ht="23.25" customHeight="1">
      <c r="A33" s="60" t="s">
        <v>111</v>
      </c>
      <c r="E33" s="28"/>
      <c r="F33" s="20"/>
      <c r="G33" s="21" t="s">
        <v>157</v>
      </c>
      <c r="H33" s="89"/>
      <c r="I33" s="58"/>
      <c r="J33" s="58"/>
      <c r="K33" s="58"/>
    </row>
    <row r="34" spans="1:11" s="51" customFormat="1" ht="23.25" customHeight="1" thickBot="1">
      <c r="A34" s="26" t="s">
        <v>179</v>
      </c>
      <c r="C34" s="61"/>
      <c r="D34" s="62"/>
      <c r="G34" s="99"/>
      <c r="H34" s="89"/>
      <c r="I34" s="63">
        <v>0.66</v>
      </c>
      <c r="J34" s="62"/>
      <c r="K34" s="63">
        <v>0.46</v>
      </c>
    </row>
    <row r="35" spans="1:11" ht="23.25" customHeight="1" thickBot="1" thickTop="1">
      <c r="A35" s="6" t="s">
        <v>180</v>
      </c>
      <c r="E35" s="28"/>
      <c r="F35" s="20"/>
      <c r="I35" s="116">
        <v>0.53</v>
      </c>
      <c r="K35" s="116">
        <v>0.46</v>
      </c>
    </row>
    <row r="36" spans="1:6" ht="23.25" customHeight="1" thickTop="1">
      <c r="A36" s="6"/>
      <c r="E36" s="28"/>
      <c r="F36" s="20"/>
    </row>
    <row r="37" spans="1:11" ht="23.25" customHeight="1">
      <c r="A37" s="6"/>
      <c r="E37" s="28"/>
      <c r="F37" s="20"/>
      <c r="H37" s="28"/>
      <c r="I37" s="65"/>
      <c r="J37" s="28"/>
      <c r="K37" s="65"/>
    </row>
    <row r="38" spans="1:11" ht="23.25" customHeight="1">
      <c r="A38" s="6" t="s">
        <v>8</v>
      </c>
      <c r="E38" s="28"/>
      <c r="F38" s="20"/>
      <c r="H38" s="20"/>
      <c r="I38" s="66"/>
      <c r="J38" s="20"/>
      <c r="K38" s="66"/>
    </row>
    <row r="39" spans="1:11" ht="23.25" customHeight="1">
      <c r="A39" s="1" t="s">
        <v>81</v>
      </c>
      <c r="B39" s="2"/>
      <c r="C39" s="2"/>
      <c r="D39" s="2"/>
      <c r="E39" s="2"/>
      <c r="F39" s="3"/>
      <c r="G39" s="4"/>
      <c r="H39" s="3"/>
      <c r="I39" s="5"/>
      <c r="J39" s="3"/>
      <c r="K39" s="5"/>
    </row>
    <row r="40" spans="1:11" s="26" customFormat="1" ht="23.25" customHeight="1">
      <c r="A40" s="60" t="s">
        <v>119</v>
      </c>
      <c r="C40" s="67"/>
      <c r="D40" s="67"/>
      <c r="E40" s="67"/>
      <c r="F40" s="68"/>
      <c r="G40" s="69"/>
      <c r="H40" s="70"/>
      <c r="I40" s="70"/>
      <c r="J40" s="71"/>
      <c r="K40" s="70"/>
    </row>
    <row r="41" spans="1:11" ht="23.25" customHeight="1">
      <c r="A41" s="1" t="s">
        <v>147</v>
      </c>
      <c r="B41" s="3"/>
      <c r="C41" s="3"/>
      <c r="D41" s="3"/>
      <c r="E41" s="3"/>
      <c r="F41" s="3"/>
      <c r="G41" s="4"/>
      <c r="H41" s="3"/>
      <c r="I41" s="3"/>
      <c r="J41" s="3"/>
      <c r="K41" s="3"/>
    </row>
    <row r="42" spans="1:11" ht="23.25" customHeight="1">
      <c r="A42" s="6"/>
      <c r="G42" s="6"/>
      <c r="I42" s="11"/>
      <c r="J42" s="9"/>
      <c r="K42" s="11" t="s">
        <v>13</v>
      </c>
    </row>
    <row r="43" spans="1:11" ht="23.25" customHeight="1">
      <c r="A43" s="6"/>
      <c r="G43" s="14"/>
      <c r="I43" s="54">
        <v>2017</v>
      </c>
      <c r="J43" s="17"/>
      <c r="K43" s="54" t="s">
        <v>150</v>
      </c>
    </row>
    <row r="44" spans="1:11" s="26" customFormat="1" ht="23.25" customHeight="1">
      <c r="A44" s="60" t="s">
        <v>61</v>
      </c>
      <c r="B44" s="72"/>
      <c r="C44" s="72"/>
      <c r="D44" s="72"/>
      <c r="E44" s="72"/>
      <c r="F44" s="72"/>
      <c r="G44" s="73"/>
      <c r="H44" s="42"/>
      <c r="I44" s="42"/>
      <c r="J44" s="65"/>
      <c r="K44" s="42"/>
    </row>
    <row r="45" spans="1:11" s="26" customFormat="1" ht="23.25" customHeight="1">
      <c r="A45" s="26" t="s">
        <v>60</v>
      </c>
      <c r="B45" s="74"/>
      <c r="C45" s="74"/>
      <c r="D45" s="74"/>
      <c r="E45" s="74"/>
      <c r="F45" s="74"/>
      <c r="G45" s="75"/>
      <c r="H45" s="42"/>
      <c r="I45" s="76">
        <f>I20</f>
        <v>181328602</v>
      </c>
      <c r="J45" s="76"/>
      <c r="K45" s="76">
        <f>K20</f>
        <v>126755373</v>
      </c>
    </row>
    <row r="46" spans="1:11" s="26" customFormat="1" ht="23.25" customHeight="1">
      <c r="A46" s="26" t="s">
        <v>112</v>
      </c>
      <c r="B46" s="74"/>
      <c r="C46" s="74"/>
      <c r="D46" s="74"/>
      <c r="E46" s="74"/>
      <c r="F46" s="74"/>
      <c r="G46" s="75"/>
      <c r="H46" s="42"/>
      <c r="I46" s="77"/>
      <c r="J46" s="76"/>
      <c r="K46" s="77"/>
    </row>
    <row r="47" spans="1:11" s="26" customFormat="1" ht="23.25" customHeight="1">
      <c r="A47" s="26" t="s">
        <v>62</v>
      </c>
      <c r="B47" s="74"/>
      <c r="C47" s="74"/>
      <c r="D47" s="74"/>
      <c r="E47" s="74"/>
      <c r="F47" s="74"/>
      <c r="G47" s="75"/>
      <c r="H47" s="42"/>
      <c r="I47" s="77"/>
      <c r="J47" s="76"/>
      <c r="K47" s="77"/>
    </row>
    <row r="48" spans="1:11" s="26" customFormat="1" ht="23.25" customHeight="1">
      <c r="A48" s="26" t="s">
        <v>63</v>
      </c>
      <c r="B48" s="74"/>
      <c r="C48" s="74"/>
      <c r="D48" s="74"/>
      <c r="E48" s="74"/>
      <c r="F48" s="74"/>
      <c r="G48" s="75"/>
      <c r="H48" s="42"/>
      <c r="I48" s="78">
        <v>3050883</v>
      </c>
      <c r="J48" s="78"/>
      <c r="K48" s="78">
        <v>2340991</v>
      </c>
    </row>
    <row r="49" spans="1:11" s="26" customFormat="1" ht="23.25" customHeight="1">
      <c r="A49" s="26" t="s">
        <v>144</v>
      </c>
      <c r="B49" s="74"/>
      <c r="C49" s="74"/>
      <c r="D49" s="74"/>
      <c r="E49" s="74"/>
      <c r="F49" s="74"/>
      <c r="G49" s="75"/>
      <c r="H49" s="42"/>
      <c r="I49" s="78">
        <v>58469138</v>
      </c>
      <c r="J49" s="78"/>
      <c r="K49" s="78">
        <v>23751045</v>
      </c>
    </row>
    <row r="50" spans="1:11" s="26" customFormat="1" ht="23.25" customHeight="1">
      <c r="A50" s="26" t="s">
        <v>187</v>
      </c>
      <c r="B50" s="74"/>
      <c r="C50" s="74"/>
      <c r="D50" s="74"/>
      <c r="E50" s="74"/>
      <c r="F50" s="74"/>
      <c r="G50" s="75"/>
      <c r="H50" s="42"/>
      <c r="I50" s="78">
        <v>5849</v>
      </c>
      <c r="J50" s="78"/>
      <c r="K50" s="78">
        <v>0</v>
      </c>
    </row>
    <row r="51" spans="1:11" s="26" customFormat="1" ht="23.25" customHeight="1">
      <c r="A51" s="74" t="s">
        <v>106</v>
      </c>
      <c r="B51" s="74"/>
      <c r="C51" s="74"/>
      <c r="D51" s="74"/>
      <c r="E51" s="74"/>
      <c r="F51" s="74"/>
      <c r="G51" s="75"/>
      <c r="H51" s="42"/>
      <c r="I51" s="78">
        <v>-2118</v>
      </c>
      <c r="J51" s="78"/>
      <c r="K51" s="78">
        <v>-2532</v>
      </c>
    </row>
    <row r="52" spans="1:11" s="26" customFormat="1" ht="23.25" customHeight="1">
      <c r="A52" s="74" t="s">
        <v>65</v>
      </c>
      <c r="B52" s="74"/>
      <c r="C52" s="74"/>
      <c r="D52" s="74"/>
      <c r="E52" s="74"/>
      <c r="F52" s="74"/>
      <c r="G52" s="75"/>
      <c r="H52" s="42"/>
      <c r="I52" s="78"/>
      <c r="J52" s="78"/>
      <c r="K52" s="78"/>
    </row>
    <row r="53" spans="1:11" s="26" customFormat="1" ht="23.25" customHeight="1">
      <c r="A53" s="74" t="s">
        <v>64</v>
      </c>
      <c r="B53" s="74"/>
      <c r="C53" s="74"/>
      <c r="D53" s="74"/>
      <c r="E53" s="74"/>
      <c r="F53" s="74"/>
      <c r="G53" s="75"/>
      <c r="H53" s="42"/>
      <c r="I53" s="78">
        <v>-38727575</v>
      </c>
      <c r="J53" s="78"/>
      <c r="K53" s="78">
        <v>-33021239</v>
      </c>
    </row>
    <row r="54" spans="1:11" s="26" customFormat="1" ht="23.25" customHeight="1">
      <c r="A54" s="26" t="s">
        <v>66</v>
      </c>
      <c r="B54" s="74"/>
      <c r="C54" s="74"/>
      <c r="D54" s="74"/>
      <c r="E54" s="74"/>
      <c r="F54" s="74"/>
      <c r="G54" s="75"/>
      <c r="H54" s="42"/>
      <c r="I54" s="78">
        <v>520634</v>
      </c>
      <c r="J54" s="78"/>
      <c r="K54" s="78">
        <v>473160</v>
      </c>
    </row>
    <row r="55" spans="1:11" s="26" customFormat="1" ht="23.25" customHeight="1">
      <c r="A55" s="74" t="s">
        <v>33</v>
      </c>
      <c r="B55" s="74"/>
      <c r="C55" s="74"/>
      <c r="D55" s="74"/>
      <c r="E55" s="74"/>
      <c r="F55" s="74"/>
      <c r="G55" s="75"/>
      <c r="H55" s="42"/>
      <c r="I55" s="79">
        <v>62093764</v>
      </c>
      <c r="J55" s="78"/>
      <c r="K55" s="79">
        <v>45019198</v>
      </c>
    </row>
    <row r="56" spans="1:10" s="26" customFormat="1" ht="23.25" customHeight="1">
      <c r="A56" s="26" t="s">
        <v>120</v>
      </c>
      <c r="B56" s="74"/>
      <c r="C56" s="74"/>
      <c r="D56" s="74"/>
      <c r="E56" s="74"/>
      <c r="F56" s="74"/>
      <c r="G56" s="75"/>
      <c r="H56" s="42"/>
      <c r="J56" s="76"/>
    </row>
    <row r="57" spans="1:11" s="26" customFormat="1" ht="23.25" customHeight="1">
      <c r="A57" s="26" t="s">
        <v>67</v>
      </c>
      <c r="B57" s="74"/>
      <c r="C57" s="74"/>
      <c r="D57" s="74"/>
      <c r="E57" s="74"/>
      <c r="F57" s="74"/>
      <c r="G57" s="75"/>
      <c r="H57" s="42"/>
      <c r="I57" s="76">
        <f>SUM(I45:I55)</f>
        <v>266739177</v>
      </c>
      <c r="J57" s="76"/>
      <c r="K57" s="76">
        <f>SUM(K45:K55)</f>
        <v>165315996</v>
      </c>
    </row>
    <row r="58" spans="1:11" s="26" customFormat="1" ht="23.25" customHeight="1">
      <c r="A58" s="26" t="s">
        <v>68</v>
      </c>
      <c r="B58" s="74"/>
      <c r="C58" s="74"/>
      <c r="D58" s="74"/>
      <c r="E58" s="74"/>
      <c r="G58" s="75"/>
      <c r="H58" s="42"/>
      <c r="I58" s="65"/>
      <c r="J58" s="65"/>
      <c r="K58" s="65"/>
    </row>
    <row r="59" spans="1:11" s="26" customFormat="1" ht="23.25" customHeight="1">
      <c r="A59" s="26" t="s">
        <v>69</v>
      </c>
      <c r="C59" s="74"/>
      <c r="D59" s="74"/>
      <c r="E59" s="74"/>
      <c r="F59" s="74"/>
      <c r="G59" s="75"/>
      <c r="H59" s="42"/>
      <c r="I59" s="78">
        <v>9432554</v>
      </c>
      <c r="J59" s="76"/>
      <c r="K59" s="78">
        <v>-106310</v>
      </c>
    </row>
    <row r="60" spans="1:11" s="26" customFormat="1" ht="23.25" customHeight="1">
      <c r="A60" s="26" t="s">
        <v>80</v>
      </c>
      <c r="B60" s="74"/>
      <c r="C60" s="74"/>
      <c r="D60" s="74"/>
      <c r="E60" s="74"/>
      <c r="F60" s="74"/>
      <c r="G60" s="75"/>
      <c r="H60" s="42"/>
      <c r="I60" s="78">
        <v>-394481990</v>
      </c>
      <c r="J60" s="76"/>
      <c r="K60" s="78">
        <v>-447392409</v>
      </c>
    </row>
    <row r="61" spans="1:11" s="26" customFormat="1" ht="23.25" customHeight="1">
      <c r="A61" s="26" t="s">
        <v>70</v>
      </c>
      <c r="C61" s="74"/>
      <c r="D61" s="74"/>
      <c r="E61" s="74"/>
      <c r="F61" s="74"/>
      <c r="G61" s="75"/>
      <c r="H61" s="42"/>
      <c r="I61" s="78">
        <v>-12824904</v>
      </c>
      <c r="J61" s="76"/>
      <c r="K61" s="78">
        <v>-343978174</v>
      </c>
    </row>
    <row r="62" spans="1:11" s="26" customFormat="1" ht="23.25" customHeight="1">
      <c r="A62" s="26" t="s">
        <v>113</v>
      </c>
      <c r="B62" s="74"/>
      <c r="C62" s="74"/>
      <c r="D62" s="74"/>
      <c r="E62" s="74"/>
      <c r="F62" s="74"/>
      <c r="G62" s="75"/>
      <c r="H62" s="42"/>
      <c r="I62" s="78">
        <v>57338234</v>
      </c>
      <c r="J62" s="76"/>
      <c r="K62" s="78">
        <v>-26673069</v>
      </c>
    </row>
    <row r="63" spans="1:11" s="26" customFormat="1" ht="23.25" customHeight="1">
      <c r="A63" s="26" t="s">
        <v>114</v>
      </c>
      <c r="B63" s="74"/>
      <c r="C63" s="74"/>
      <c r="D63" s="74"/>
      <c r="E63" s="74"/>
      <c r="F63" s="74"/>
      <c r="G63" s="75"/>
      <c r="H63" s="42"/>
      <c r="I63" s="78">
        <v>34031114</v>
      </c>
      <c r="J63" s="76"/>
      <c r="K63" s="78">
        <v>13624966</v>
      </c>
    </row>
    <row r="64" spans="1:11" s="26" customFormat="1" ht="23.25" customHeight="1">
      <c r="A64" s="26" t="s">
        <v>188</v>
      </c>
      <c r="B64" s="74"/>
      <c r="C64" s="74"/>
      <c r="D64" s="74"/>
      <c r="E64" s="74"/>
      <c r="F64" s="74"/>
      <c r="G64" s="75"/>
      <c r="H64" s="42"/>
      <c r="I64" s="78">
        <v>0</v>
      </c>
      <c r="J64" s="76"/>
      <c r="K64" s="78">
        <v>-2141125</v>
      </c>
    </row>
    <row r="65" spans="1:11" s="26" customFormat="1" ht="23.25" customHeight="1">
      <c r="A65" s="26" t="s">
        <v>71</v>
      </c>
      <c r="B65" s="74"/>
      <c r="C65" s="74"/>
      <c r="D65" s="74"/>
      <c r="E65" s="74"/>
      <c r="F65" s="74"/>
      <c r="G65" s="75"/>
      <c r="H65" s="42"/>
      <c r="I65" s="78">
        <v>-1804330</v>
      </c>
      <c r="J65" s="76"/>
      <c r="K65" s="78">
        <v>-2837172</v>
      </c>
    </row>
    <row r="66" spans="1:11" s="26" customFormat="1" ht="23.25" customHeight="1">
      <c r="A66" s="26" t="s">
        <v>125</v>
      </c>
      <c r="B66" s="74"/>
      <c r="C66" s="74"/>
      <c r="D66" s="74"/>
      <c r="E66" s="74"/>
      <c r="F66" s="74"/>
      <c r="G66" s="75"/>
      <c r="H66" s="42"/>
      <c r="I66" s="78"/>
      <c r="J66" s="76"/>
      <c r="K66" s="78"/>
    </row>
    <row r="67" spans="1:11" s="26" customFormat="1" ht="23.25" customHeight="1">
      <c r="A67" s="26" t="s">
        <v>72</v>
      </c>
      <c r="B67" s="74"/>
      <c r="C67" s="74"/>
      <c r="D67" s="74"/>
      <c r="E67" s="74"/>
      <c r="F67" s="74"/>
      <c r="G67" s="75"/>
      <c r="H67" s="42"/>
      <c r="I67" s="78">
        <v>-1901301</v>
      </c>
      <c r="J67" s="76"/>
      <c r="K67" s="78">
        <v>1774294</v>
      </c>
    </row>
    <row r="68" spans="1:11" s="26" customFormat="1" ht="23.25" customHeight="1">
      <c r="A68" s="26" t="s">
        <v>73</v>
      </c>
      <c r="B68" s="74"/>
      <c r="C68" s="74"/>
      <c r="D68" s="74"/>
      <c r="E68" s="74"/>
      <c r="F68" s="74"/>
      <c r="G68" s="75"/>
      <c r="H68" s="42"/>
      <c r="I68" s="79">
        <v>36906028</v>
      </c>
      <c r="J68" s="76"/>
      <c r="K68" s="79">
        <v>25898068</v>
      </c>
    </row>
    <row r="69" spans="1:11" s="26" customFormat="1" ht="23.25" customHeight="1">
      <c r="A69" s="26" t="s">
        <v>107</v>
      </c>
      <c r="B69" s="74"/>
      <c r="C69" s="74"/>
      <c r="D69" s="74"/>
      <c r="E69" s="74"/>
      <c r="F69" s="74"/>
      <c r="G69" s="75"/>
      <c r="H69" s="42"/>
      <c r="I69" s="76">
        <f>SUM(I57:I65,I67:I68)</f>
        <v>-6565418</v>
      </c>
      <c r="J69" s="76"/>
      <c r="K69" s="76">
        <f>SUM(K59:K68)+K57</f>
        <v>-616514935</v>
      </c>
    </row>
    <row r="70" spans="1:11" s="26" customFormat="1" ht="23.25" customHeight="1">
      <c r="A70" s="26" t="s">
        <v>94</v>
      </c>
      <c r="B70" s="74"/>
      <c r="C70" s="74"/>
      <c r="D70" s="74"/>
      <c r="E70" s="74"/>
      <c r="F70" s="74"/>
      <c r="G70" s="75"/>
      <c r="H70" s="42"/>
      <c r="I70" s="80">
        <v>-58447981</v>
      </c>
      <c r="J70" s="76"/>
      <c r="K70" s="80">
        <v>-43431696</v>
      </c>
    </row>
    <row r="71" spans="1:11" s="26" customFormat="1" ht="23.25" customHeight="1">
      <c r="A71" s="26" t="s">
        <v>101</v>
      </c>
      <c r="B71" s="74"/>
      <c r="C71" s="74"/>
      <c r="D71" s="74"/>
      <c r="E71" s="74"/>
      <c r="F71" s="74"/>
      <c r="G71" s="75"/>
      <c r="H71" s="42"/>
      <c r="I71" s="80">
        <v>-36761116</v>
      </c>
      <c r="J71" s="76"/>
      <c r="K71" s="80">
        <v>-26604342</v>
      </c>
    </row>
    <row r="72" spans="1:11" s="26" customFormat="1" ht="23.25" customHeight="1">
      <c r="A72" s="60" t="s">
        <v>77</v>
      </c>
      <c r="B72" s="72"/>
      <c r="C72" s="72"/>
      <c r="D72" s="72"/>
      <c r="E72" s="72"/>
      <c r="F72" s="74"/>
      <c r="G72" s="75"/>
      <c r="H72" s="42"/>
      <c r="I72" s="81">
        <f>SUM(I69:I71)</f>
        <v>-101774515</v>
      </c>
      <c r="J72" s="76"/>
      <c r="K72" s="81">
        <f>SUM(K69:K71)</f>
        <v>-686550973</v>
      </c>
    </row>
    <row r="73" spans="1:11" s="26" customFormat="1" ht="23.25" customHeight="1">
      <c r="A73" s="60"/>
      <c r="B73" s="72"/>
      <c r="C73" s="72"/>
      <c r="D73" s="72"/>
      <c r="E73" s="72"/>
      <c r="F73" s="74"/>
      <c r="G73" s="75"/>
      <c r="H73" s="42"/>
      <c r="I73" s="76"/>
      <c r="J73" s="76"/>
      <c r="K73" s="76"/>
    </row>
    <row r="74" spans="1:11" s="26" customFormat="1" ht="23.25" customHeight="1">
      <c r="A74" s="6" t="s">
        <v>8</v>
      </c>
      <c r="B74" s="72"/>
      <c r="C74" s="72"/>
      <c r="E74" s="72"/>
      <c r="F74" s="74"/>
      <c r="G74" s="75"/>
      <c r="H74" s="42"/>
      <c r="I74" s="76"/>
      <c r="J74" s="76"/>
      <c r="K74" s="76"/>
    </row>
    <row r="75" spans="1:11" ht="23.25" customHeight="1">
      <c r="A75" s="1" t="s">
        <v>81</v>
      </c>
      <c r="B75" s="2"/>
      <c r="C75" s="2"/>
      <c r="D75" s="2"/>
      <c r="E75" s="2"/>
      <c r="F75" s="3"/>
      <c r="G75" s="4"/>
      <c r="H75" s="3"/>
      <c r="I75" s="5"/>
      <c r="J75" s="3"/>
      <c r="K75" s="5"/>
    </row>
    <row r="76" spans="1:11" s="26" customFormat="1" ht="23.25" customHeight="1">
      <c r="A76" s="60" t="s">
        <v>119</v>
      </c>
      <c r="C76" s="67"/>
      <c r="D76" s="67"/>
      <c r="E76" s="67"/>
      <c r="F76" s="68"/>
      <c r="G76" s="69"/>
      <c r="H76" s="70"/>
      <c r="I76" s="70"/>
      <c r="J76" s="71"/>
      <c r="K76" s="70"/>
    </row>
    <row r="77" spans="1:11" ht="23.25" customHeight="1">
      <c r="A77" s="1" t="s">
        <v>147</v>
      </c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23.25" customHeight="1">
      <c r="A78" s="6"/>
      <c r="G78" s="6"/>
      <c r="I78" s="11"/>
      <c r="J78" s="9"/>
      <c r="K78" s="11" t="s">
        <v>13</v>
      </c>
    </row>
    <row r="79" spans="1:11" ht="23.25" customHeight="1">
      <c r="A79" s="6"/>
      <c r="G79" s="14"/>
      <c r="I79" s="54">
        <v>2017</v>
      </c>
      <c r="J79" s="17"/>
      <c r="K79" s="54" t="s">
        <v>150</v>
      </c>
    </row>
    <row r="80" spans="1:11" s="26" customFormat="1" ht="23.25" customHeight="1">
      <c r="A80" s="60" t="s">
        <v>78</v>
      </c>
      <c r="B80" s="72"/>
      <c r="C80" s="72"/>
      <c r="D80" s="72"/>
      <c r="E80" s="72"/>
      <c r="F80" s="72"/>
      <c r="G80" s="73"/>
      <c r="H80" s="42"/>
      <c r="I80" s="77"/>
      <c r="J80" s="76"/>
      <c r="K80" s="77"/>
    </row>
    <row r="81" spans="1:11" s="26" customFormat="1" ht="23.25" customHeight="1">
      <c r="A81" s="26" t="s">
        <v>171</v>
      </c>
      <c r="B81" s="72"/>
      <c r="C81" s="72"/>
      <c r="D81" s="72"/>
      <c r="E81" s="72"/>
      <c r="F81" s="72"/>
      <c r="G81" s="73"/>
      <c r="H81" s="42"/>
      <c r="I81" s="77">
        <v>-60000000</v>
      </c>
      <c r="J81" s="76"/>
      <c r="K81" s="77">
        <v>0</v>
      </c>
    </row>
    <row r="82" spans="1:11" s="26" customFormat="1" ht="23.25" customHeight="1">
      <c r="A82" s="26" t="s">
        <v>121</v>
      </c>
      <c r="B82" s="74"/>
      <c r="C82" s="74"/>
      <c r="D82" s="74"/>
      <c r="E82" s="74"/>
      <c r="F82" s="74"/>
      <c r="G82" s="73"/>
      <c r="H82" s="42"/>
      <c r="I82" s="78">
        <v>-11321687</v>
      </c>
      <c r="J82" s="76"/>
      <c r="K82" s="78">
        <v>13409157</v>
      </c>
    </row>
    <row r="83" spans="1:11" s="26" customFormat="1" ht="23.25" customHeight="1">
      <c r="A83" s="74" t="s">
        <v>122</v>
      </c>
      <c r="B83" s="74"/>
      <c r="C83" s="74"/>
      <c r="D83" s="74"/>
      <c r="E83" s="74"/>
      <c r="F83" s="74"/>
      <c r="G83" s="75"/>
      <c r="H83" s="42"/>
      <c r="I83" s="78">
        <v>-2677318</v>
      </c>
      <c r="J83" s="76"/>
      <c r="K83" s="78">
        <v>-5103249</v>
      </c>
    </row>
    <row r="84" spans="1:11" s="26" customFormat="1" ht="23.25" customHeight="1">
      <c r="A84" s="74" t="s">
        <v>108</v>
      </c>
      <c r="B84" s="74"/>
      <c r="C84" s="74"/>
      <c r="D84" s="74"/>
      <c r="E84" s="74"/>
      <c r="F84" s="74"/>
      <c r="G84" s="75"/>
      <c r="H84" s="42"/>
      <c r="I84" s="78">
        <v>7735</v>
      </c>
      <c r="J84" s="76"/>
      <c r="K84" s="78">
        <v>16928</v>
      </c>
    </row>
    <row r="85" spans="1:11" s="26" customFormat="1" ht="23.25" customHeight="1">
      <c r="A85" s="60" t="s">
        <v>103</v>
      </c>
      <c r="B85" s="72"/>
      <c r="C85" s="72"/>
      <c r="D85" s="72"/>
      <c r="E85" s="72"/>
      <c r="F85" s="74"/>
      <c r="G85" s="75"/>
      <c r="H85" s="42"/>
      <c r="I85" s="81">
        <f>SUM(I81:I84)</f>
        <v>-73991270</v>
      </c>
      <c r="J85" s="76"/>
      <c r="K85" s="81">
        <f>SUM(K81:K84)</f>
        <v>8322836</v>
      </c>
    </row>
    <row r="86" spans="1:11" s="26" customFormat="1" ht="23.25" customHeight="1">
      <c r="A86" s="60" t="s">
        <v>74</v>
      </c>
      <c r="B86" s="72"/>
      <c r="C86" s="72"/>
      <c r="D86" s="72"/>
      <c r="E86" s="72"/>
      <c r="F86" s="72"/>
      <c r="G86" s="73"/>
      <c r="H86" s="42"/>
      <c r="I86" s="82"/>
      <c r="J86" s="65"/>
      <c r="K86" s="42"/>
    </row>
    <row r="87" spans="1:11" s="26" customFormat="1" ht="23.25" customHeight="1">
      <c r="A87" s="26" t="s">
        <v>181</v>
      </c>
      <c r="B87" s="74"/>
      <c r="D87" s="74"/>
      <c r="E87" s="74"/>
      <c r="F87" s="74"/>
      <c r="G87" s="75"/>
      <c r="H87" s="42"/>
      <c r="I87" s="80">
        <v>-461242877</v>
      </c>
      <c r="J87" s="76"/>
      <c r="K87" s="80">
        <v>530654430</v>
      </c>
    </row>
    <row r="88" spans="1:11" s="26" customFormat="1" ht="23.25" customHeight="1">
      <c r="A88" s="26" t="s">
        <v>175</v>
      </c>
      <c r="B88" s="74"/>
      <c r="D88" s="74"/>
      <c r="E88" s="74"/>
      <c r="F88" s="74"/>
      <c r="G88" s="75"/>
      <c r="H88" s="42"/>
      <c r="I88" s="80">
        <v>400000000</v>
      </c>
      <c r="J88" s="76"/>
      <c r="K88" s="80">
        <v>0</v>
      </c>
    </row>
    <row r="89" spans="1:11" s="26" customFormat="1" ht="23.25" customHeight="1">
      <c r="A89" s="26" t="s">
        <v>174</v>
      </c>
      <c r="B89" s="74"/>
      <c r="D89" s="74"/>
      <c r="E89" s="74"/>
      <c r="F89" s="74"/>
      <c r="G89" s="75"/>
      <c r="H89" s="42"/>
      <c r="I89" s="80">
        <v>306096</v>
      </c>
      <c r="J89" s="76"/>
      <c r="K89" s="80">
        <v>0</v>
      </c>
    </row>
    <row r="90" spans="1:11" s="26" customFormat="1" ht="23.25" customHeight="1">
      <c r="A90" s="26" t="s">
        <v>100</v>
      </c>
      <c r="B90" s="74"/>
      <c r="C90" s="74"/>
      <c r="D90" s="74"/>
      <c r="E90" s="74"/>
      <c r="F90" s="74"/>
      <c r="G90" s="75"/>
      <c r="H90" s="42"/>
      <c r="I90" s="78">
        <v>6530000</v>
      </c>
      <c r="J90" s="76"/>
      <c r="K90" s="78">
        <v>54700000</v>
      </c>
    </row>
    <row r="91" spans="1:11" s="26" customFormat="1" ht="23.25" customHeight="1">
      <c r="A91" s="26" t="s">
        <v>102</v>
      </c>
      <c r="B91" s="74"/>
      <c r="C91" s="74"/>
      <c r="D91" s="74"/>
      <c r="E91" s="74"/>
      <c r="F91" s="74"/>
      <c r="G91" s="75"/>
      <c r="H91" s="42"/>
      <c r="I91" s="78">
        <v>-23824546</v>
      </c>
      <c r="J91" s="76"/>
      <c r="K91" s="78">
        <v>-12845600</v>
      </c>
    </row>
    <row r="92" spans="1:11" s="26" customFormat="1" ht="23.25" customHeight="1">
      <c r="A92" s="26" t="s">
        <v>123</v>
      </c>
      <c r="B92" s="74"/>
      <c r="C92" s="74"/>
      <c r="D92" s="74"/>
      <c r="E92" s="74"/>
      <c r="F92" s="74"/>
      <c r="G92" s="75"/>
      <c r="H92" s="42"/>
      <c r="I92" s="78">
        <v>378458080</v>
      </c>
      <c r="J92" s="76"/>
      <c r="K92" s="78">
        <v>149574588</v>
      </c>
    </row>
    <row r="93" spans="1:11" s="26" customFormat="1" ht="23.25" customHeight="1">
      <c r="A93" s="26" t="s">
        <v>173</v>
      </c>
      <c r="B93" s="74"/>
      <c r="C93" s="74"/>
      <c r="D93" s="74"/>
      <c r="E93" s="74"/>
      <c r="F93" s="74"/>
      <c r="G93" s="75"/>
      <c r="H93" s="42"/>
      <c r="I93" s="78">
        <v>-200000000</v>
      </c>
      <c r="J93" s="76"/>
      <c r="K93" s="78">
        <v>0</v>
      </c>
    </row>
    <row r="94" spans="1:11" s="26" customFormat="1" ht="23.25" customHeight="1">
      <c r="A94" s="26" t="s">
        <v>126</v>
      </c>
      <c r="B94" s="74"/>
      <c r="C94" s="74"/>
      <c r="D94" s="74"/>
      <c r="E94" s="74"/>
      <c r="F94" s="74"/>
      <c r="G94" s="75"/>
      <c r="H94" s="42"/>
      <c r="I94" s="78">
        <v>-605760</v>
      </c>
      <c r="J94" s="76"/>
      <c r="K94" s="78">
        <v>-605758</v>
      </c>
    </row>
    <row r="95" spans="1:11" s="26" customFormat="1" ht="23.25" customHeight="1">
      <c r="A95" s="26" t="s">
        <v>189</v>
      </c>
      <c r="B95" s="74"/>
      <c r="C95" s="74"/>
      <c r="D95" s="74"/>
      <c r="E95" s="74"/>
      <c r="F95" s="74"/>
      <c r="G95" s="75"/>
      <c r="H95" s="42"/>
      <c r="I95" s="78">
        <v>108383029</v>
      </c>
      <c r="J95" s="76"/>
      <c r="K95" s="78">
        <v>0</v>
      </c>
    </row>
    <row r="96" spans="1:11" s="26" customFormat="1" ht="23.25" customHeight="1">
      <c r="A96" s="26" t="s">
        <v>172</v>
      </c>
      <c r="B96" s="74"/>
      <c r="C96" s="74"/>
      <c r="D96" s="74"/>
      <c r="E96" s="74"/>
      <c r="F96" s="74"/>
      <c r="G96" s="75"/>
      <c r="H96" s="42"/>
      <c r="I96" s="78">
        <v>-45174436</v>
      </c>
      <c r="J96" s="76"/>
      <c r="K96" s="78">
        <v>0</v>
      </c>
    </row>
    <row r="97" spans="1:11" s="26" customFormat="1" ht="23.25" customHeight="1">
      <c r="A97" s="26" t="s">
        <v>37</v>
      </c>
      <c r="B97" s="74"/>
      <c r="C97" s="74"/>
      <c r="D97" s="74"/>
      <c r="E97" s="74"/>
      <c r="F97" s="74"/>
      <c r="G97" s="75"/>
      <c r="H97" s="42"/>
      <c r="I97" s="78">
        <v>-2227523</v>
      </c>
      <c r="J97" s="76"/>
      <c r="K97" s="78">
        <v>-35998416</v>
      </c>
    </row>
    <row r="98" spans="1:11" s="26" customFormat="1" ht="23.25" customHeight="1">
      <c r="A98" s="60" t="s">
        <v>145</v>
      </c>
      <c r="B98" s="72"/>
      <c r="C98" s="72"/>
      <c r="D98" s="72"/>
      <c r="E98" s="72"/>
      <c r="F98" s="74"/>
      <c r="G98" s="75"/>
      <c r="H98" s="42"/>
      <c r="I98" s="81">
        <f>SUM(I87:I97)</f>
        <v>160602063</v>
      </c>
      <c r="J98" s="76"/>
      <c r="K98" s="81">
        <f>SUM(K87:K97)</f>
        <v>685479244</v>
      </c>
    </row>
    <row r="99" spans="1:11" s="26" customFormat="1" ht="23.25" customHeight="1">
      <c r="A99" s="60" t="s">
        <v>170</v>
      </c>
      <c r="B99" s="72"/>
      <c r="C99" s="72"/>
      <c r="D99" s="72"/>
      <c r="E99" s="72"/>
      <c r="F99" s="74"/>
      <c r="G99" s="75"/>
      <c r="H99" s="42"/>
      <c r="I99" s="77">
        <f>SUM(I72,I85,I98)</f>
        <v>-15163722</v>
      </c>
      <c r="J99" s="76"/>
      <c r="K99" s="77">
        <f>SUM(K72,K85,K98)</f>
        <v>7251107</v>
      </c>
    </row>
    <row r="100" spans="1:11" s="26" customFormat="1" ht="23.25" customHeight="1">
      <c r="A100" s="26" t="s">
        <v>75</v>
      </c>
      <c r="C100" s="74"/>
      <c r="D100" s="74"/>
      <c r="E100" s="74"/>
      <c r="F100" s="74"/>
      <c r="G100" s="75"/>
      <c r="H100" s="42"/>
      <c r="I100" s="79">
        <v>78721442</v>
      </c>
      <c r="J100" s="76"/>
      <c r="K100" s="79">
        <v>71470335</v>
      </c>
    </row>
    <row r="101" spans="1:11" s="26" customFormat="1" ht="23.25" customHeight="1" thickBot="1">
      <c r="A101" s="60" t="s">
        <v>76</v>
      </c>
      <c r="C101" s="72"/>
      <c r="D101" s="72"/>
      <c r="E101" s="72"/>
      <c r="F101" s="74"/>
      <c r="G101" s="75"/>
      <c r="H101" s="42"/>
      <c r="I101" s="83">
        <f>SUM(I99:I100)</f>
        <v>63557720</v>
      </c>
      <c r="J101" s="76"/>
      <c r="K101" s="83">
        <f>SUM(K99:K100)</f>
        <v>78721442</v>
      </c>
    </row>
    <row r="102" spans="1:11" s="26" customFormat="1" ht="23.25" customHeight="1" thickTop="1">
      <c r="A102" s="74"/>
      <c r="B102" s="74"/>
      <c r="C102" s="74"/>
      <c r="D102" s="74"/>
      <c r="E102" s="74"/>
      <c r="F102" s="74"/>
      <c r="G102" s="75"/>
      <c r="H102" s="42"/>
      <c r="I102" s="77">
        <f>SUM(I101-'BS'!I8)</f>
        <v>0</v>
      </c>
      <c r="J102" s="76"/>
      <c r="K102" s="77"/>
    </row>
    <row r="103" spans="1:11" s="26" customFormat="1" ht="23.25" customHeight="1">
      <c r="A103" s="6" t="s">
        <v>8</v>
      </c>
      <c r="G103" s="75"/>
      <c r="H103" s="42"/>
      <c r="I103" s="42"/>
      <c r="J103" s="65"/>
      <c r="K103" s="42"/>
    </row>
  </sheetData>
  <sheetProtection/>
  <printOptions horizontalCentered="1"/>
  <pageMargins left="0.8661417322834646" right="0.5511811023622047" top="0.9055118110236221" bottom="0" header="0.1968503937007874" footer="0.1968503937007874"/>
  <pageSetup firstPageNumber="2" useFirstPageNumber="1" horizontalDpi="600" verticalDpi="600" orientation="portrait" paperSize="9" scale="85" r:id="rId1"/>
  <rowBreaks count="2" manualBreakCount="2">
    <brk id="38" max="255" man="1"/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view="pageBreakPreview" zoomScale="80" zoomScaleSheetLayoutView="80" zoomScalePageLayoutView="0" workbookViewId="0" topLeftCell="A1">
      <selection activeCell="S16" sqref="S16"/>
    </sheetView>
  </sheetViews>
  <sheetFormatPr defaultColWidth="9.140625" defaultRowHeight="24" customHeight="1"/>
  <cols>
    <col min="1" max="1" width="4.57421875" style="6" customWidth="1"/>
    <col min="2" max="2" width="44.7109375" style="6" customWidth="1"/>
    <col min="3" max="3" width="10.28125" style="6" customWidth="1"/>
    <col min="4" max="4" width="1.28515625" style="6" customWidth="1"/>
    <col min="5" max="5" width="18.140625" style="6" customWidth="1"/>
    <col min="6" max="6" width="1.28515625" style="6" customWidth="1"/>
    <col min="7" max="7" width="18.140625" style="6" customWidth="1"/>
    <col min="8" max="8" width="1.28515625" style="6" customWidth="1"/>
    <col min="9" max="9" width="18.140625" style="6" customWidth="1"/>
    <col min="10" max="10" width="1.28515625" style="6" customWidth="1"/>
    <col min="11" max="11" width="18.140625" style="6" customWidth="1"/>
    <col min="12" max="12" width="1.28515625" style="6" customWidth="1"/>
    <col min="13" max="13" width="18.140625" style="6" customWidth="1"/>
    <col min="14" max="14" width="1.28515625" style="6" customWidth="1"/>
    <col min="15" max="15" width="18.140625" style="6" customWidth="1"/>
    <col min="16" max="16384" width="9.140625" style="6" customWidth="1"/>
  </cols>
  <sheetData>
    <row r="1" spans="1:15" ht="24" customHeight="1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5"/>
      <c r="L1" s="3"/>
      <c r="M1" s="5"/>
      <c r="N1" s="3"/>
      <c r="O1" s="5"/>
    </row>
    <row r="2" spans="1:15" ht="24" customHeight="1">
      <c r="A2" s="84" t="s">
        <v>118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4" customHeight="1">
      <c r="A3" s="1" t="s">
        <v>147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4" customHeight="1">
      <c r="A4" s="85"/>
      <c r="B4" s="84"/>
      <c r="C4" s="84"/>
      <c r="D4" s="84"/>
      <c r="E4" s="84"/>
      <c r="F4" s="84"/>
      <c r="G4" s="84"/>
      <c r="H4" s="84"/>
      <c r="I4" s="84"/>
      <c r="J4" s="84"/>
      <c r="K4" s="86"/>
      <c r="L4" s="84"/>
      <c r="M4" s="86"/>
      <c r="N4" s="84"/>
      <c r="O4" s="11" t="s">
        <v>13</v>
      </c>
    </row>
    <row r="5" spans="5:13" s="87" customFormat="1" ht="24" customHeight="1">
      <c r="E5" s="87" t="s">
        <v>7</v>
      </c>
      <c r="K5" s="118" t="s">
        <v>4</v>
      </c>
      <c r="L5" s="118"/>
      <c r="M5" s="118"/>
    </row>
    <row r="6" spans="5:12" s="87" customFormat="1" ht="24" customHeight="1">
      <c r="E6" s="87" t="s">
        <v>141</v>
      </c>
      <c r="G6" s="87" t="s">
        <v>142</v>
      </c>
      <c r="K6" s="87" t="s">
        <v>43</v>
      </c>
      <c r="L6" s="89"/>
    </row>
    <row r="7" spans="3:15" ht="24" customHeight="1">
      <c r="C7" s="90"/>
      <c r="E7" s="88" t="s">
        <v>2</v>
      </c>
      <c r="G7" s="88" t="s">
        <v>143</v>
      </c>
      <c r="I7" s="88" t="s">
        <v>162</v>
      </c>
      <c r="K7" s="88" t="s">
        <v>44</v>
      </c>
      <c r="M7" s="88" t="s">
        <v>5</v>
      </c>
      <c r="O7" s="88" t="s">
        <v>1</v>
      </c>
    </row>
    <row r="8" spans="1:15" ht="24" customHeight="1">
      <c r="A8" s="1" t="s">
        <v>127</v>
      </c>
      <c r="C8" s="1"/>
      <c r="D8" s="1"/>
      <c r="E8" s="91">
        <v>200000000</v>
      </c>
      <c r="F8" s="91"/>
      <c r="G8" s="91">
        <v>70718399</v>
      </c>
      <c r="H8" s="91"/>
      <c r="I8" s="91">
        <v>0</v>
      </c>
      <c r="J8" s="91"/>
      <c r="K8" s="91">
        <v>11681139</v>
      </c>
      <c r="L8" s="92"/>
      <c r="M8" s="91">
        <v>128712668</v>
      </c>
      <c r="N8" s="91"/>
      <c r="O8" s="91">
        <f>SUM(E8:M8)</f>
        <v>411112206</v>
      </c>
    </row>
    <row r="9" spans="1:15" ht="24" customHeight="1">
      <c r="A9" s="6" t="s">
        <v>164</v>
      </c>
      <c r="C9" s="1"/>
      <c r="D9" s="1"/>
      <c r="E9" s="91">
        <v>0</v>
      </c>
      <c r="F9" s="91"/>
      <c r="G9" s="91">
        <v>0</v>
      </c>
      <c r="H9" s="91"/>
      <c r="I9" s="91">
        <v>0</v>
      </c>
      <c r="J9" s="91"/>
      <c r="K9" s="91">
        <v>0</v>
      </c>
      <c r="L9" s="92"/>
      <c r="M9" s="91">
        <v>-35998416</v>
      </c>
      <c r="N9" s="91"/>
      <c r="O9" s="91">
        <f>SUM(E9:N9)</f>
        <v>-35998416</v>
      </c>
    </row>
    <row r="10" spans="1:15" ht="24" customHeight="1">
      <c r="A10" s="6" t="s">
        <v>39</v>
      </c>
      <c r="C10" s="1"/>
      <c r="D10" s="1"/>
      <c r="E10" s="91"/>
      <c r="F10" s="91"/>
      <c r="G10" s="91"/>
      <c r="H10" s="91"/>
      <c r="I10" s="91"/>
      <c r="J10" s="91"/>
      <c r="K10" s="91"/>
      <c r="L10" s="92"/>
      <c r="M10" s="91"/>
      <c r="N10" s="91"/>
      <c r="O10" s="91"/>
    </row>
    <row r="11" spans="1:15" ht="24" customHeight="1">
      <c r="A11" s="6" t="s">
        <v>165</v>
      </c>
      <c r="C11" s="1"/>
      <c r="D11" s="1"/>
      <c r="E11" s="91">
        <v>0</v>
      </c>
      <c r="F11" s="91"/>
      <c r="G11" s="91">
        <v>0</v>
      </c>
      <c r="H11" s="91"/>
      <c r="I11" s="91">
        <v>0</v>
      </c>
      <c r="J11" s="91"/>
      <c r="K11" s="91">
        <v>5165000</v>
      </c>
      <c r="L11" s="92"/>
      <c r="M11" s="91">
        <v>-5165000</v>
      </c>
      <c r="N11" s="91"/>
      <c r="O11" s="91">
        <f>SUM(E11:N11)</f>
        <v>0</v>
      </c>
    </row>
    <row r="12" spans="1:15" ht="24" customHeight="1">
      <c r="A12" s="6" t="s">
        <v>57</v>
      </c>
      <c r="C12" s="1"/>
      <c r="D12" s="1"/>
      <c r="E12" s="93">
        <v>0</v>
      </c>
      <c r="F12" s="91"/>
      <c r="G12" s="93">
        <v>0</v>
      </c>
      <c r="H12" s="91"/>
      <c r="I12" s="93">
        <v>0</v>
      </c>
      <c r="J12" s="91"/>
      <c r="K12" s="93">
        <v>0</v>
      </c>
      <c r="L12" s="92"/>
      <c r="M12" s="93">
        <f>SUM(PL!K31)</f>
        <v>100662269</v>
      </c>
      <c r="N12" s="91"/>
      <c r="O12" s="93">
        <f>SUM(E12:M12)</f>
        <v>100662269</v>
      </c>
    </row>
    <row r="13" spans="1:15" ht="24" customHeight="1">
      <c r="A13" s="6" t="s">
        <v>166</v>
      </c>
      <c r="C13" s="1"/>
      <c r="D13" s="1"/>
      <c r="E13" s="94">
        <v>0</v>
      </c>
      <c r="F13" s="91"/>
      <c r="G13" s="94">
        <v>0</v>
      </c>
      <c r="H13" s="91"/>
      <c r="I13" s="94">
        <v>0</v>
      </c>
      <c r="J13" s="91"/>
      <c r="K13" s="94">
        <v>0</v>
      </c>
      <c r="L13" s="92"/>
      <c r="M13" s="94">
        <v>0</v>
      </c>
      <c r="N13" s="91"/>
      <c r="O13" s="94">
        <f>SUM(E13:M13)</f>
        <v>0</v>
      </c>
    </row>
    <row r="14" spans="1:15" s="58" customFormat="1" ht="24" customHeight="1">
      <c r="A14" s="6" t="s">
        <v>58</v>
      </c>
      <c r="B14" s="6"/>
      <c r="E14" s="91">
        <f>SUM(E12:E13)</f>
        <v>0</v>
      </c>
      <c r="F14" s="91"/>
      <c r="G14" s="91">
        <f>SUM(G12:G13)</f>
        <v>0</v>
      </c>
      <c r="H14" s="91"/>
      <c r="I14" s="91">
        <f>SUM(I12:I13)</f>
        <v>0</v>
      </c>
      <c r="J14" s="91"/>
      <c r="K14" s="91">
        <f>SUM(K12:K13)</f>
        <v>0</v>
      </c>
      <c r="L14" s="92"/>
      <c r="M14" s="91">
        <f>SUM(M12:M13)</f>
        <v>100662269</v>
      </c>
      <c r="N14" s="91"/>
      <c r="O14" s="91">
        <f>SUM(O12:O13)</f>
        <v>100662269</v>
      </c>
    </row>
    <row r="15" spans="1:15" ht="24" customHeight="1" thickBot="1">
      <c r="A15" s="1" t="s">
        <v>128</v>
      </c>
      <c r="C15" s="1"/>
      <c r="D15" s="1"/>
      <c r="E15" s="95">
        <f>SUM(E8:E11,E14)</f>
        <v>200000000</v>
      </c>
      <c r="F15" s="91"/>
      <c r="G15" s="95">
        <f>SUM(G8:G11,G14)</f>
        <v>70718399</v>
      </c>
      <c r="H15" s="91"/>
      <c r="I15" s="95">
        <f>SUM(I8:I11,I14)</f>
        <v>0</v>
      </c>
      <c r="J15" s="91"/>
      <c r="K15" s="95">
        <f>SUM(K8:K11,K14)</f>
        <v>16846139</v>
      </c>
      <c r="L15" s="92"/>
      <c r="M15" s="95">
        <f>SUM(M8:M11,M14)</f>
        <v>188211521</v>
      </c>
      <c r="N15" s="91"/>
      <c r="O15" s="95">
        <f>SUM(O8:O11,O14)</f>
        <v>475776059</v>
      </c>
    </row>
    <row r="16" spans="1:15" ht="24" customHeight="1" thickTop="1">
      <c r="A16" s="1"/>
      <c r="C16" s="1"/>
      <c r="D16" s="1"/>
      <c r="E16" s="91"/>
      <c r="F16" s="91"/>
      <c r="G16" s="91"/>
      <c r="H16" s="91"/>
      <c r="I16" s="91"/>
      <c r="J16" s="91"/>
      <c r="K16" s="91"/>
      <c r="L16" s="92"/>
      <c r="M16" s="91"/>
      <c r="N16" s="91"/>
      <c r="O16" s="91"/>
    </row>
    <row r="17" spans="1:15" ht="24" customHeight="1">
      <c r="A17" s="1" t="s">
        <v>148</v>
      </c>
      <c r="C17" s="1"/>
      <c r="D17" s="1"/>
      <c r="E17" s="91">
        <v>200000000</v>
      </c>
      <c r="F17" s="91"/>
      <c r="G17" s="91">
        <v>70718399</v>
      </c>
      <c r="H17" s="91"/>
      <c r="I17" s="91">
        <v>0</v>
      </c>
      <c r="J17" s="91"/>
      <c r="K17" s="91">
        <v>16846139</v>
      </c>
      <c r="L17" s="92"/>
      <c r="M17" s="91">
        <v>188211521</v>
      </c>
      <c r="N17" s="91"/>
      <c r="O17" s="91">
        <f>SUM(E17:M17)</f>
        <v>475776059</v>
      </c>
    </row>
    <row r="18" spans="1:15" ht="24" customHeight="1">
      <c r="A18" s="6" t="s">
        <v>169</v>
      </c>
      <c r="C18" s="1"/>
      <c r="D18" s="1"/>
      <c r="E18" s="91">
        <v>0</v>
      </c>
      <c r="F18" s="91"/>
      <c r="G18" s="91">
        <v>0</v>
      </c>
      <c r="H18" s="91"/>
      <c r="I18" s="91">
        <v>400000000</v>
      </c>
      <c r="J18" s="91"/>
      <c r="K18" s="91">
        <v>0</v>
      </c>
      <c r="L18" s="92"/>
      <c r="M18" s="91">
        <v>0</v>
      </c>
      <c r="N18" s="91"/>
      <c r="O18" s="91">
        <f>SUM(E18:M18)</f>
        <v>400000000</v>
      </c>
    </row>
    <row r="19" spans="1:15" ht="24" customHeight="1">
      <c r="A19" s="6" t="s">
        <v>167</v>
      </c>
      <c r="C19" s="1"/>
      <c r="D19" s="1"/>
      <c r="E19" s="91"/>
      <c r="F19" s="91"/>
      <c r="G19" s="91"/>
      <c r="H19" s="91"/>
      <c r="I19" s="91"/>
      <c r="J19" s="91"/>
      <c r="K19" s="91"/>
      <c r="L19" s="92"/>
      <c r="M19" s="91"/>
      <c r="N19" s="91"/>
      <c r="O19" s="91"/>
    </row>
    <row r="20" spans="1:15" ht="24" customHeight="1">
      <c r="A20" s="6" t="s">
        <v>168</v>
      </c>
      <c r="C20" s="1"/>
      <c r="D20" s="1"/>
      <c r="E20" s="91">
        <v>76524</v>
      </c>
      <c r="F20" s="91"/>
      <c r="G20" s="91">
        <v>612192</v>
      </c>
      <c r="H20" s="91"/>
      <c r="I20" s="91">
        <v>-382620</v>
      </c>
      <c r="J20" s="91"/>
      <c r="K20" s="91">
        <v>0</v>
      </c>
      <c r="L20" s="92"/>
      <c r="M20" s="91">
        <v>0</v>
      </c>
      <c r="N20" s="91"/>
      <c r="O20" s="91">
        <f>SUM(E20:M20)</f>
        <v>306096</v>
      </c>
    </row>
    <row r="21" spans="1:15" ht="24" customHeight="1">
      <c r="A21" s="6" t="s">
        <v>164</v>
      </c>
      <c r="C21" s="1"/>
      <c r="D21" s="1"/>
      <c r="E21" s="91">
        <v>19999532</v>
      </c>
      <c r="F21" s="91"/>
      <c r="G21" s="91">
        <v>0</v>
      </c>
      <c r="H21" s="91"/>
      <c r="I21" s="91">
        <v>0</v>
      </c>
      <c r="J21" s="91"/>
      <c r="K21" s="91">
        <v>0</v>
      </c>
      <c r="L21" s="92"/>
      <c r="M21" s="91">
        <v>-22239655</v>
      </c>
      <c r="N21" s="91"/>
      <c r="O21" s="91">
        <f>SUM(E21:M21)</f>
        <v>-2240123</v>
      </c>
    </row>
    <row r="22" spans="1:15" ht="24" customHeight="1">
      <c r="A22" s="6" t="s">
        <v>39</v>
      </c>
      <c r="C22" s="1"/>
      <c r="D22" s="1"/>
      <c r="E22" s="91"/>
      <c r="F22" s="91"/>
      <c r="G22" s="91"/>
      <c r="H22" s="91"/>
      <c r="I22" s="91"/>
      <c r="J22" s="91"/>
      <c r="K22" s="91"/>
      <c r="L22" s="92"/>
      <c r="M22" s="91"/>
      <c r="N22" s="91"/>
      <c r="O22" s="91"/>
    </row>
    <row r="23" spans="1:15" ht="24" customHeight="1">
      <c r="A23" s="6" t="s">
        <v>165</v>
      </c>
      <c r="C23" s="1"/>
      <c r="D23" s="1"/>
      <c r="E23" s="91">
        <v>0</v>
      </c>
      <c r="F23" s="91"/>
      <c r="G23" s="91">
        <v>0</v>
      </c>
      <c r="H23" s="91"/>
      <c r="I23" s="91">
        <v>0</v>
      </c>
      <c r="J23" s="91"/>
      <c r="K23" s="91">
        <v>7275000</v>
      </c>
      <c r="L23" s="92"/>
      <c r="M23" s="91">
        <v>-7275000</v>
      </c>
      <c r="N23" s="91"/>
      <c r="O23" s="91">
        <f>SUM(E23:M23)</f>
        <v>0</v>
      </c>
    </row>
    <row r="24" spans="1:15" ht="24" customHeight="1">
      <c r="A24" s="6" t="s">
        <v>57</v>
      </c>
      <c r="C24" s="1"/>
      <c r="D24" s="1"/>
      <c r="E24" s="93">
        <v>0</v>
      </c>
      <c r="F24" s="91"/>
      <c r="G24" s="93">
        <v>0</v>
      </c>
      <c r="H24" s="91"/>
      <c r="I24" s="93">
        <v>0</v>
      </c>
      <c r="J24" s="91"/>
      <c r="K24" s="93">
        <v>0</v>
      </c>
      <c r="L24" s="92"/>
      <c r="M24" s="93">
        <f>SUM(PL!I22)</f>
        <v>145488618</v>
      </c>
      <c r="N24" s="91"/>
      <c r="O24" s="93">
        <f>SUM(E24:M24)</f>
        <v>145488618</v>
      </c>
    </row>
    <row r="25" spans="1:15" ht="24" customHeight="1">
      <c r="A25" s="6" t="s">
        <v>137</v>
      </c>
      <c r="C25" s="1"/>
      <c r="D25" s="1"/>
      <c r="E25" s="94">
        <v>0</v>
      </c>
      <c r="F25" s="91"/>
      <c r="G25" s="94">
        <v>0</v>
      </c>
      <c r="H25" s="91"/>
      <c r="I25" s="94">
        <v>0</v>
      </c>
      <c r="J25" s="91"/>
      <c r="K25" s="94">
        <v>0</v>
      </c>
      <c r="L25" s="92"/>
      <c r="M25" s="94">
        <f>SUM(PL!I29)</f>
        <v>-574743</v>
      </c>
      <c r="N25" s="91"/>
      <c r="O25" s="94">
        <f>SUM(E25:M25)</f>
        <v>-574743</v>
      </c>
    </row>
    <row r="26" spans="1:15" ht="24" customHeight="1">
      <c r="A26" s="6" t="s">
        <v>58</v>
      </c>
      <c r="C26" s="1"/>
      <c r="D26" s="1"/>
      <c r="E26" s="91">
        <f>SUM(E24:E25)</f>
        <v>0</v>
      </c>
      <c r="F26" s="91"/>
      <c r="G26" s="91">
        <f>SUM(G24:G25)</f>
        <v>0</v>
      </c>
      <c r="H26" s="91"/>
      <c r="I26" s="91">
        <f>SUM(I24:I25)</f>
        <v>0</v>
      </c>
      <c r="J26" s="91"/>
      <c r="K26" s="91">
        <f>SUM(K24:K25)</f>
        <v>0</v>
      </c>
      <c r="L26" s="92"/>
      <c r="M26" s="91">
        <f>SUM(M24:M25)</f>
        <v>144913875</v>
      </c>
      <c r="N26" s="91"/>
      <c r="O26" s="91">
        <f>SUM(O24:O25)</f>
        <v>144913875</v>
      </c>
    </row>
    <row r="27" spans="1:15" ht="24" customHeight="1" thickBot="1">
      <c r="A27" s="1" t="s">
        <v>149</v>
      </c>
      <c r="C27" s="1"/>
      <c r="D27" s="1"/>
      <c r="E27" s="95">
        <f>SUM(E17:E26)-E26</f>
        <v>220076056</v>
      </c>
      <c r="F27" s="91"/>
      <c r="G27" s="95">
        <f>SUM(G17:G26)-G26</f>
        <v>71330591</v>
      </c>
      <c r="H27" s="91"/>
      <c r="I27" s="95">
        <f>SUM(I17:I26)-I26</f>
        <v>399617380</v>
      </c>
      <c r="J27" s="91"/>
      <c r="K27" s="95">
        <f>SUM(K17:K26)-K26</f>
        <v>24121139</v>
      </c>
      <c r="L27" s="92"/>
      <c r="M27" s="95">
        <f>SUM(M17:M26)-M26</f>
        <v>303610741</v>
      </c>
      <c r="N27" s="91"/>
      <c r="O27" s="95">
        <f>SUM(O17:O26)-O26</f>
        <v>1018755907</v>
      </c>
    </row>
    <row r="28" spans="1:15" ht="24" customHeight="1" thickTop="1">
      <c r="A28" s="1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ht="24" customHeight="1">
      <c r="A29" s="6" t="s">
        <v>8</v>
      </c>
    </row>
  </sheetData>
  <sheetProtection/>
  <mergeCells count="1">
    <mergeCell ref="K5:M5"/>
  </mergeCells>
  <printOptions horizontalCentered="1"/>
  <pageMargins left="0.3937007874015748" right="0.3937007874015748" top="0.9055118110236221" bottom="0" header="0.1968503937007874" footer="0.1968503937007874"/>
  <pageSetup firstPageNumber="2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Wanpen Thammapapan</cp:lastModifiedBy>
  <cp:lastPrinted>2018-02-08T19:37:42Z</cp:lastPrinted>
  <dcterms:created xsi:type="dcterms:W3CDTF">1999-03-31T19:46:17Z</dcterms:created>
  <dcterms:modified xsi:type="dcterms:W3CDTF">2018-02-10T06:52:57Z</dcterms:modified>
  <cp:category/>
  <cp:version/>
  <cp:contentType/>
  <cp:contentStatus/>
</cp:coreProperties>
</file>