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510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 &amp; CF" sheetId="4" r:id="rId4"/>
    <sheet name="SE-Conso" sheetId="5" r:id="rId5"/>
    <sheet name="SE-Separate" sheetId="6" r:id="rId6"/>
  </sheets>
  <definedNames>
    <definedName name="\a" localSheetId="2">'BS'!#REF!</definedName>
    <definedName name="\a">#REF!</definedName>
    <definedName name="\c" localSheetId="2">'BS'!#REF!</definedName>
    <definedName name="\c">#REF!</definedName>
    <definedName name="\d" localSheetId="2">'BS'!#REF!</definedName>
    <definedName name="\d">#REF!</definedName>
    <definedName name="_Regression_Int" localSheetId="2" hidden="1">1</definedName>
    <definedName name="_xlnm.Print_Area" localSheetId="2">'BS'!$A$1:$J$100</definedName>
    <definedName name="_xlnm.Print_Area" localSheetId="3">'PL &amp; CF'!$A$1:$I$141</definedName>
    <definedName name="_xlnm.Print_Area" localSheetId="4">'SE-Conso'!$A$1:$M$21</definedName>
    <definedName name="Print_Area_MI" localSheetId="2">'BS'!#REF!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<sst xmlns="http://schemas.openxmlformats.org/spreadsheetml/2006/main" count="332" uniqueCount="193">
  <si>
    <t>Other current liabilities</t>
  </si>
  <si>
    <t xml:space="preserve">Share capital </t>
  </si>
  <si>
    <t>Retained earnings</t>
  </si>
  <si>
    <t>Unappropriated</t>
  </si>
  <si>
    <t>Interest income</t>
  </si>
  <si>
    <t>The accompanying notes are an integral part of the financial statements.</t>
  </si>
  <si>
    <t>Note</t>
  </si>
  <si>
    <t xml:space="preserve">Other current assets </t>
  </si>
  <si>
    <t>Fees and service income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</si>
  <si>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</si>
  <si>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</si>
  <si>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</si>
  <si>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</si>
  <si>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</si>
  <si>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</si>
  <si>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</si>
  <si>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</si>
  <si>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</si>
  <si>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</si>
  <si>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</si>
  <si>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</si>
  <si>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</si>
  <si>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</si>
  <si>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</si>
  <si>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</si>
  <si>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</si>
  <si>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</si>
  <si>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</si>
  <si>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</si>
  <si>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</si>
  <si>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</si>
  <si>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</si>
  <si>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</si>
  <si>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</si>
  <si>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</si>
  <si>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</si>
  <si>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</si>
  <si>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receivables</t>
  </si>
  <si>
    <t>Trade and other payables</t>
  </si>
  <si>
    <t>Equipment</t>
  </si>
  <si>
    <t xml:space="preserve">Intangible assets </t>
  </si>
  <si>
    <t>Income tax expenses</t>
  </si>
  <si>
    <t>Current portion of factoring receivables</t>
  </si>
  <si>
    <t>Profit before income tax expenses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</si>
  <si>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</si>
  <si>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</si>
  <si>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</si>
  <si>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</si>
  <si>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</si>
  <si>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</si>
  <si>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</si>
  <si>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</si>
  <si>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flows from investing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</si>
  <si>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</si>
  <si>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</si>
  <si>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</si>
  <si>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</si>
  <si>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</si>
  <si>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</si>
  <si>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</si>
  <si>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</si>
  <si>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</si>
  <si>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</si>
  <si>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</si>
  <si>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</si>
  <si>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</si>
  <si>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 xml:space="preserve">   Cash paid for interest expenses</t>
  </si>
  <si>
    <t>Non-current liabilities</t>
  </si>
  <si>
    <t>15</t>
  </si>
  <si>
    <t>Share premium</t>
  </si>
  <si>
    <t xml:space="preserve">Provision for long-term employee benefits  </t>
  </si>
  <si>
    <t>13</t>
  </si>
  <si>
    <t>Current portion of hire-purchase receivables</t>
  </si>
  <si>
    <t xml:space="preserve">   Cash paid for income tax</t>
  </si>
  <si>
    <t>Current portion of loan receivables</t>
  </si>
  <si>
    <t xml:space="preserve">Current portion of long-term loans </t>
  </si>
  <si>
    <t>Long-term loans - net of current portion</t>
  </si>
  <si>
    <t>16</t>
  </si>
  <si>
    <t xml:space="preserve">Repayment of long-term loans </t>
  </si>
  <si>
    <t>Statements of financial position (continued)</t>
  </si>
  <si>
    <t>14</t>
  </si>
  <si>
    <t>Cash paid for purchase of equipment</t>
  </si>
  <si>
    <t xml:space="preserve">   Provision for long-term employee benefits</t>
  </si>
  <si>
    <t xml:space="preserve">Proceeds from sales of equipment </t>
  </si>
  <si>
    <t>3</t>
  </si>
  <si>
    <t>Earnings per share</t>
  </si>
  <si>
    <t xml:space="preserve">Statements of financial position </t>
  </si>
  <si>
    <t>Statements of comprehensive income</t>
  </si>
  <si>
    <t>Statements of change in shareholders' equity</t>
  </si>
  <si>
    <t>Other comprehensive income for the period:</t>
  </si>
  <si>
    <t>17</t>
  </si>
  <si>
    <t xml:space="preserve">Profit from operating activities before change in </t>
  </si>
  <si>
    <t xml:space="preserve">   of current portion</t>
  </si>
  <si>
    <t xml:space="preserve">   Appropriated - statutory reserve</t>
  </si>
  <si>
    <t xml:space="preserve">   Unappropriated</t>
  </si>
  <si>
    <t xml:space="preserve">   Depreciation and amortisation</t>
  </si>
  <si>
    <t xml:space="preserve">   Gain on sales of equipment 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</si>
  <si>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</si>
  <si>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</si>
  <si>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</si>
  <si>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>Cash receipt awaiting for return to receivables</t>
  </si>
  <si>
    <t xml:space="preserve">   Finance cost</t>
  </si>
  <si>
    <t>Cash receipt from long-term loans</t>
  </si>
  <si>
    <t>Repayment of liabilities under finance lease agreements</t>
  </si>
  <si>
    <t>(Unit: Thousand Baht except earnings per share expressed in Baht)</t>
  </si>
  <si>
    <t xml:space="preserve">Current portion of debentures </t>
  </si>
  <si>
    <t>9</t>
  </si>
  <si>
    <t>Bad debts and doubtful accounts</t>
  </si>
  <si>
    <t>Balance as at 1 January 2017</t>
  </si>
  <si>
    <t xml:space="preserve">   Issued and fully paid-up</t>
  </si>
  <si>
    <t>19</t>
  </si>
  <si>
    <t>Repayment of liabilities under hire-purchase agreements</t>
  </si>
  <si>
    <t xml:space="preserve">   Bad debt and doubtful account on receivables</t>
  </si>
  <si>
    <t>Properties foreclosed</t>
  </si>
  <si>
    <t>Cash receipt under hire-purchase agreements</t>
  </si>
  <si>
    <t>20</t>
  </si>
  <si>
    <t>Loan receivables - net of current portion</t>
  </si>
  <si>
    <t>Current investments</t>
  </si>
  <si>
    <t>10</t>
  </si>
  <si>
    <t>21</t>
  </si>
  <si>
    <t>Cash paid for purchase of trading securities</t>
  </si>
  <si>
    <t>Hire-purchase receivables - net of current portion</t>
  </si>
  <si>
    <t>Financial lease receivables - net of current portion</t>
  </si>
  <si>
    <t>Profit before finance cost and income tax expenses</t>
  </si>
  <si>
    <t>Current portion of liabilities under financial lease agreements</t>
  </si>
  <si>
    <t>Warrants</t>
  </si>
  <si>
    <t>Liabilities under hire-purchase agreements - net</t>
  </si>
  <si>
    <t>Liabilities under finance lease agreements - net</t>
  </si>
  <si>
    <t>Cash receipt from issuance of debentures</t>
  </si>
  <si>
    <t>4</t>
  </si>
  <si>
    <t>5</t>
  </si>
  <si>
    <t>18</t>
  </si>
  <si>
    <t xml:space="preserve">      300,000,000 ordinary shares of Baht 1 each</t>
  </si>
  <si>
    <t>Cash paid for purchase of intangible asset</t>
  </si>
  <si>
    <t>Cash receipt from exercise of warrants</t>
  </si>
  <si>
    <t>Issuance of ordinary shares during period</t>
  </si>
  <si>
    <t xml:space="preserve">      financial lease and hire-purchase agreements</t>
  </si>
  <si>
    <t>31 December 2017</t>
  </si>
  <si>
    <t>Balance as at 1 January 2018</t>
  </si>
  <si>
    <t>Cash flows from operating activities</t>
  </si>
  <si>
    <t>Net cash flows from (used in) operating activities</t>
  </si>
  <si>
    <t>Debentures - net of current portion</t>
  </si>
  <si>
    <t xml:space="preserve">   Registered</t>
  </si>
  <si>
    <t xml:space="preserve">Basic earnings per share </t>
  </si>
  <si>
    <t xml:space="preserve">Diluted earnings per share </t>
  </si>
  <si>
    <t xml:space="preserve">Decrease in bank overdrafts and short-term loans </t>
  </si>
  <si>
    <t>statutory reserve</t>
  </si>
  <si>
    <t xml:space="preserve">Issued and fully </t>
  </si>
  <si>
    <t>Net cash flows from (used in) financing activities</t>
  </si>
  <si>
    <t xml:space="preserve">   agreements</t>
  </si>
  <si>
    <t xml:space="preserve">Current portion of liabilities under hire-purchase </t>
  </si>
  <si>
    <t xml:space="preserve">        of Baht 1 each)</t>
  </si>
  <si>
    <t xml:space="preserve">        (31 December 2017: 220,076,056 ordinary shares </t>
  </si>
  <si>
    <t>Consolidated financial statements</t>
  </si>
  <si>
    <t>Separate financial statements</t>
  </si>
  <si>
    <t xml:space="preserve">Adjustment to reconcile profit before income tax expenses </t>
  </si>
  <si>
    <t xml:space="preserve">   to net cash provided by (paid from) operating activities</t>
  </si>
  <si>
    <t xml:space="preserve">Total </t>
  </si>
  <si>
    <t xml:space="preserve">shareholders' </t>
  </si>
  <si>
    <t xml:space="preserve">equity </t>
  </si>
  <si>
    <t xml:space="preserve"> share capital</t>
  </si>
  <si>
    <t xml:space="preserve"> paid-up</t>
  </si>
  <si>
    <t>As at 30 June 2018</t>
  </si>
  <si>
    <t>30 June 2018</t>
  </si>
  <si>
    <t>For the three-month period ended 30 June 2018</t>
  </si>
  <si>
    <t>For the six-month period ended 30 June 2018</t>
  </si>
  <si>
    <t>Balance as at 30 June 2018</t>
  </si>
  <si>
    <t>Lease IT Public Company Limited and its subsidiary</t>
  </si>
  <si>
    <t>Balance as at 30 June 2017</t>
  </si>
  <si>
    <t>Investment in subsidiary</t>
  </si>
  <si>
    <t>22</t>
  </si>
  <si>
    <t>Issuance of warrants (Note 19)</t>
  </si>
  <si>
    <t>Dividend paid (Note 24)</t>
  </si>
  <si>
    <t xml:space="preserve"> financial statements</t>
  </si>
  <si>
    <t>Consolidated</t>
  </si>
  <si>
    <t>Other comprehensive income for the period</t>
  </si>
  <si>
    <t>Operating liabilities increase</t>
  </si>
  <si>
    <t xml:space="preserve">Increase in restricted bank deposits </t>
  </si>
  <si>
    <t>Net cash flows used in investing activities</t>
  </si>
  <si>
    <t>Net decrease in cash and cash equivalents</t>
  </si>
  <si>
    <t>Cash receipt from sales of trading securities</t>
  </si>
  <si>
    <t>Repayment of debentures</t>
  </si>
  <si>
    <t xml:space="preserve">      220,650,556 ordinary shares of Baht 1 each</t>
  </si>
  <si>
    <t>Statements of change in shareholders' equity (continued)</t>
  </si>
  <si>
    <t>Statements of comprehensive income (continued)</t>
  </si>
  <si>
    <t xml:space="preserve">   from the exercise of warrants (Note 18)</t>
  </si>
  <si>
    <t>Cash flows statements</t>
  </si>
  <si>
    <t>Cash flows statements (continued)</t>
  </si>
  <si>
    <t>Cash paid for investment in subsidiary</t>
  </si>
  <si>
    <t>Cash paid for dividend</t>
  </si>
  <si>
    <t>Service expenses</t>
  </si>
  <si>
    <t xml:space="preserve">   Gain on changes of fair value of current investments</t>
  </si>
  <si>
    <t xml:space="preserve">   Gain on sales of current investments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</si>
</sst>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0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sz val="14"/>
      <name val="Cordia New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ApFon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7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1" borderId="1" applyNumberFormat="0" applyAlignment="0" applyProtection="0"/>
    <xf numFmtId="10" fontId="7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16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22">
    <xf numFmtId="39" fontId="0" fillId="0" borderId="0" xfId="0" applyAlignment="1">
      <alignment/>
    </xf>
    <xf numFmtId="39" fontId="13" fillId="0" borderId="0" xfId="0" applyFont="1" applyFill="1" applyAlignment="1">
      <alignment/>
    </xf>
    <xf numFmtId="39" fontId="5" fillId="0" borderId="0" xfId="0" applyFont="1" applyFill="1" applyAlignment="1">
      <alignment horizontal="centerContinuous"/>
    </xf>
    <xf numFmtId="40" fontId="5" fillId="0" borderId="0" xfId="42" applyFont="1" applyFill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39" fontId="5" fillId="0" borderId="0" xfId="0" applyFont="1" applyFill="1" applyAlignment="1">
      <alignment/>
    </xf>
    <xf numFmtId="49" fontId="5" fillId="0" borderId="0" xfId="0" applyNumberFormat="1" applyFont="1" applyFill="1" applyAlignment="1" quotePrefix="1">
      <alignment horizontal="centerContinuous"/>
    </xf>
    <xf numFmtId="49" fontId="5" fillId="0" borderId="0" xfId="0" applyNumberFormat="1" applyFont="1" applyFill="1" applyAlignment="1" quotePrefix="1">
      <alignment horizontal="left"/>
    </xf>
    <xf numFmtId="49" fontId="14" fillId="0" borderId="0" xfId="0" applyNumberFormat="1" applyFont="1" applyFill="1" applyAlignment="1" quotePrefix="1">
      <alignment horizontal="left"/>
    </xf>
    <xf numFmtId="49" fontId="5" fillId="0" borderId="0" xfId="0" applyNumberFormat="1" applyFont="1" applyFill="1" applyBorder="1" applyAlignment="1">
      <alignment horizontal="right"/>
    </xf>
    <xf numFmtId="40" fontId="5" fillId="0" borderId="0" xfId="42" applyFont="1" applyFill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42" applyNumberFormat="1" applyFont="1" applyFill="1" applyBorder="1" applyAlignment="1">
      <alignment horizontal="center"/>
    </xf>
    <xf numFmtId="183" fontId="5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183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39" fontId="5" fillId="0" borderId="0" xfId="0" applyFont="1" applyFill="1" applyBorder="1" applyAlignment="1">
      <alignment/>
    </xf>
    <xf numFmtId="169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39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69" fontId="5" fillId="0" borderId="0" xfId="42" applyNumberFormat="1" applyFont="1" applyFill="1" applyAlignment="1">
      <alignment horizontal="center"/>
    </xf>
    <xf numFmtId="169" fontId="5" fillId="0" borderId="13" xfId="44" applyNumberFormat="1" applyFont="1" applyFill="1" applyBorder="1" applyAlignment="1">
      <alignment/>
    </xf>
    <xf numFmtId="169" fontId="5" fillId="0" borderId="0" xfId="44" applyNumberFormat="1" applyFont="1" applyFill="1" applyAlignment="1">
      <alignment/>
    </xf>
    <xf numFmtId="169" fontId="5" fillId="0" borderId="0" xfId="42" applyNumberFormat="1" applyFont="1" applyFill="1" applyAlignment="1">
      <alignment/>
    </xf>
    <xf numFmtId="40" fontId="5" fillId="0" borderId="0" xfId="42" applyFont="1" applyFill="1" applyBorder="1" applyAlignment="1">
      <alignment/>
    </xf>
    <xf numFmtId="169" fontId="5" fillId="0" borderId="14" xfId="44" applyNumberFormat="1" applyFont="1" applyFill="1" applyBorder="1" applyAlignment="1">
      <alignment/>
    </xf>
    <xf numFmtId="39" fontId="14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Continuous"/>
    </xf>
    <xf numFmtId="49" fontId="14" fillId="0" borderId="0" xfId="0" applyNumberFormat="1" applyFont="1" applyFill="1" applyAlignment="1" quotePrefix="1">
      <alignment horizontal="centerContinuous"/>
    </xf>
    <xf numFmtId="4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right"/>
    </xf>
    <xf numFmtId="39" fontId="5" fillId="0" borderId="0" xfId="0" applyFont="1" applyAlignment="1">
      <alignment/>
    </xf>
    <xf numFmtId="169" fontId="5" fillId="0" borderId="0" xfId="0" applyNumberFormat="1" applyFont="1" applyFill="1" applyBorder="1" applyAlignment="1">
      <alignment horizontal="right"/>
    </xf>
    <xf numFmtId="169" fontId="5" fillId="0" borderId="0" xfId="42" applyNumberFormat="1" applyFont="1" applyFill="1" applyBorder="1" applyAlignment="1">
      <alignment horizontal="right"/>
    </xf>
    <xf numFmtId="169" fontId="5" fillId="0" borderId="0" xfId="42" applyNumberFormat="1" applyFont="1" applyFill="1" applyAlignment="1">
      <alignment horizontal="right"/>
    </xf>
    <xf numFmtId="169" fontId="5" fillId="0" borderId="13" xfId="44" applyNumberFormat="1" applyFont="1" applyFill="1" applyBorder="1" applyAlignment="1">
      <alignment horizontal="right"/>
    </xf>
    <xf numFmtId="169" fontId="5" fillId="0" borderId="15" xfId="44" applyNumberFormat="1" applyFont="1" applyFill="1" applyBorder="1" applyAlignment="1">
      <alignment horizontal="right"/>
    </xf>
    <xf numFmtId="169" fontId="5" fillId="0" borderId="0" xfId="44" applyNumberFormat="1" applyFont="1" applyFill="1" applyBorder="1" applyAlignment="1">
      <alignment horizontal="right"/>
    </xf>
    <xf numFmtId="186" fontId="5" fillId="0" borderId="0" xfId="42" applyNumberFormat="1" applyFont="1" applyFill="1" applyAlignment="1">
      <alignment/>
    </xf>
    <xf numFmtId="49" fontId="14" fillId="0" borderId="0" xfId="0" applyNumberFormat="1" applyFont="1" applyAlignment="1">
      <alignment horizontal="center"/>
    </xf>
    <xf numFmtId="183" fontId="5" fillId="0" borderId="0" xfId="0" applyNumberFormat="1" applyFont="1" applyBorder="1" applyAlignment="1">
      <alignment/>
    </xf>
    <xf numFmtId="186" fontId="5" fillId="0" borderId="0" xfId="42" applyNumberFormat="1" applyFont="1" applyAlignment="1">
      <alignment/>
    </xf>
    <xf numFmtId="169" fontId="5" fillId="0" borderId="0" xfId="44" applyNumberFormat="1" applyFont="1" applyBorder="1" applyAlignment="1">
      <alignment/>
    </xf>
    <xf numFmtId="39" fontId="5" fillId="0" borderId="0" xfId="0" applyFont="1" applyFill="1" applyAlignment="1" quotePrefix="1">
      <alignment/>
    </xf>
    <xf numFmtId="169" fontId="5" fillId="0" borderId="0" xfId="44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/>
    </xf>
    <xf numFmtId="39" fontId="13" fillId="0" borderId="16" xfId="0" applyFont="1" applyFill="1" applyBorder="1" applyAlignment="1">
      <alignment/>
    </xf>
    <xf numFmtId="39" fontId="5" fillId="0" borderId="16" xfId="0" applyFont="1" applyFill="1" applyBorder="1" applyAlignment="1">
      <alignment/>
    </xf>
    <xf numFmtId="169" fontId="5" fillId="0" borderId="0" xfId="42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9" fontId="13" fillId="0" borderId="0" xfId="0" applyFont="1" applyFill="1" applyBorder="1" applyAlignment="1">
      <alignment/>
    </xf>
    <xf numFmtId="37" fontId="5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left"/>
    </xf>
    <xf numFmtId="169" fontId="5" fillId="0" borderId="0" xfId="0" applyNumberFormat="1" applyFont="1" applyFill="1" applyAlignment="1" quotePrefix="1">
      <alignment horizontal="right"/>
    </xf>
    <xf numFmtId="0" fontId="15" fillId="0" borderId="0" xfId="0" applyNumberFormat="1" applyFont="1" applyFill="1" applyBorder="1" applyAlignment="1" quotePrefix="1">
      <alignment horizontal="center"/>
    </xf>
    <xf numFmtId="2" fontId="14" fillId="0" borderId="0" xfId="0" applyNumberFormat="1" applyFont="1" applyFill="1" applyAlignment="1">
      <alignment horizontal="center"/>
    </xf>
    <xf numFmtId="169" fontId="5" fillId="0" borderId="12" xfId="44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169" fontId="5" fillId="0" borderId="12" xfId="44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center"/>
    </xf>
    <xf numFmtId="39" fontId="5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/>
    </xf>
    <xf numFmtId="39" fontId="5" fillId="0" borderId="14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186" fontId="5" fillId="0" borderId="0" xfId="42" applyNumberFormat="1" applyFont="1" applyFill="1" applyBorder="1" applyAlignment="1">
      <alignment/>
    </xf>
    <xf numFmtId="186" fontId="5" fillId="0" borderId="15" xfId="42" applyNumberFormat="1" applyFont="1" applyFill="1" applyBorder="1" applyAlignment="1">
      <alignment/>
    </xf>
    <xf numFmtId="190" fontId="5" fillId="0" borderId="0" xfId="0" applyNumberFormat="1" applyFont="1" applyFill="1" applyBorder="1" applyAlignment="1">
      <alignment/>
    </xf>
    <xf numFmtId="186" fontId="5" fillId="0" borderId="0" xfId="42" applyNumberFormat="1" applyFont="1" applyFill="1" applyAlignment="1">
      <alignment horizontal="centerContinuous"/>
    </xf>
    <xf numFmtId="186" fontId="5" fillId="0" borderId="0" xfId="42" applyNumberFormat="1" applyFont="1" applyFill="1" applyBorder="1" applyAlignment="1">
      <alignment horizontal="centerContinuous"/>
    </xf>
    <xf numFmtId="40" fontId="5" fillId="0" borderId="0" xfId="0" applyNumberFormat="1" applyFont="1" applyFill="1" applyAlignment="1">
      <alignment/>
    </xf>
    <xf numFmtId="169" fontId="5" fillId="0" borderId="0" xfId="44" applyNumberFormat="1" applyFont="1" applyFill="1" applyAlignment="1">
      <alignment horizontal="right"/>
    </xf>
    <xf numFmtId="186" fontId="5" fillId="0" borderId="0" xfId="44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40" fontId="13" fillId="0" borderId="0" xfId="0" applyNumberFormat="1" applyFont="1" applyFill="1" applyAlignment="1">
      <alignment/>
    </xf>
    <xf numFmtId="169" fontId="5" fillId="0" borderId="17" xfId="44" applyNumberFormat="1" applyFont="1" applyFill="1" applyBorder="1" applyAlignment="1">
      <alignment horizontal="right"/>
    </xf>
    <xf numFmtId="39" fontId="13" fillId="0" borderId="0" xfId="0" applyFont="1" applyAlignment="1">
      <alignment/>
    </xf>
    <xf numFmtId="39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0" fontId="5" fillId="0" borderId="0" xfId="42" applyFont="1" applyAlignment="1">
      <alignment horizontal="centerContinuous"/>
    </xf>
    <xf numFmtId="49" fontId="13" fillId="0" borderId="0" xfId="0" applyNumberFormat="1" applyFont="1" applyAlignment="1" quotePrefix="1">
      <alignment horizontal="left"/>
    </xf>
    <xf numFmtId="49" fontId="5" fillId="0" borderId="0" xfId="0" applyNumberFormat="1" applyFont="1" applyAlignment="1" quotePrefix="1">
      <alignment horizontal="centerContinuous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39" fontId="5" fillId="0" borderId="0" xfId="0" applyFont="1" applyAlignment="1">
      <alignment horizontal="center"/>
    </xf>
    <xf numFmtId="39" fontId="5" fillId="0" borderId="12" xfId="0" applyFont="1" applyBorder="1" applyAlignment="1">
      <alignment horizontal="center"/>
    </xf>
    <xf numFmtId="39" fontId="5" fillId="0" borderId="0" xfId="0" applyFont="1" applyBorder="1" applyAlignment="1">
      <alignment horizontal="center"/>
    </xf>
    <xf numFmtId="169" fontId="5" fillId="0" borderId="0" xfId="42" applyNumberFormat="1" applyFont="1" applyBorder="1" applyAlignment="1">
      <alignment horizontal="center"/>
    </xf>
    <xf numFmtId="169" fontId="5" fillId="0" borderId="0" xfId="42" applyNumberFormat="1" applyFont="1" applyBorder="1" applyAlignment="1">
      <alignment/>
    </xf>
    <xf numFmtId="169" fontId="5" fillId="0" borderId="0" xfId="0" applyNumberFormat="1" applyFont="1" applyAlignment="1">
      <alignment/>
    </xf>
    <xf numFmtId="169" fontId="5" fillId="0" borderId="17" xfId="42" applyNumberFormat="1" applyFont="1" applyBorder="1" applyAlignment="1">
      <alignment horizontal="center"/>
    </xf>
    <xf numFmtId="169" fontId="13" fillId="0" borderId="0" xfId="0" applyNumberFormat="1" applyFont="1" applyAlignment="1">
      <alignment/>
    </xf>
    <xf numFmtId="169" fontId="5" fillId="0" borderId="0" xfId="0" applyNumberFormat="1" applyFont="1" applyBorder="1" applyAlignment="1">
      <alignment horizontal="center"/>
    </xf>
    <xf numFmtId="0" fontId="5" fillId="0" borderId="0" xfId="65" applyFont="1" applyAlignment="1">
      <alignment horizontal="center"/>
      <protection/>
    </xf>
    <xf numFmtId="0" fontId="5" fillId="0" borderId="12" xfId="65" applyFont="1" applyBorder="1" applyAlignment="1">
      <alignment horizontal="center"/>
      <protection/>
    </xf>
    <xf numFmtId="43" fontId="5" fillId="0" borderId="0" xfId="0" applyNumberFormat="1" applyFont="1" applyFill="1" applyAlignment="1">
      <alignment/>
    </xf>
    <xf numFmtId="39" fontId="49" fillId="0" borderId="0" xfId="0" applyFont="1" applyFill="1" applyAlignment="1">
      <alignment/>
    </xf>
    <xf numFmtId="169" fontId="5" fillId="0" borderId="0" xfId="44" applyNumberFormat="1" applyFont="1" applyFill="1" applyAlignment="1">
      <alignment horizontal="center"/>
    </xf>
    <xf numFmtId="169" fontId="5" fillId="0" borderId="0" xfId="44" applyNumberFormat="1" applyFont="1" applyFill="1" applyBorder="1" applyAlignment="1">
      <alignment horizontal="center"/>
    </xf>
    <xf numFmtId="169" fontId="5" fillId="0" borderId="17" xfId="44" applyNumberFormat="1" applyFont="1" applyFill="1" applyBorder="1" applyAlignment="1">
      <alignment horizontal="center"/>
    </xf>
    <xf numFmtId="169" fontId="5" fillId="0" borderId="0" xfId="44" applyNumberFormat="1" applyFont="1" applyFill="1" applyAlignment="1">
      <alignment vertical="center"/>
    </xf>
    <xf numFmtId="169" fontId="5" fillId="0" borderId="18" xfId="44" applyNumberFormat="1" applyFont="1" applyFill="1" applyBorder="1" applyAlignment="1">
      <alignment horizontal="center"/>
    </xf>
    <xf numFmtId="169" fontId="5" fillId="0" borderId="19" xfId="44" applyNumberFormat="1" applyFont="1" applyFill="1" applyBorder="1" applyAlignment="1">
      <alignment horizontal="center"/>
    </xf>
    <xf numFmtId="169" fontId="5" fillId="0" borderId="18" xfId="42" applyNumberFormat="1" applyFont="1" applyBorder="1" applyAlignment="1">
      <alignment horizontal="center"/>
    </xf>
    <xf numFmtId="169" fontId="5" fillId="0" borderId="19" xfId="42" applyNumberFormat="1" applyFont="1" applyBorder="1" applyAlignment="1">
      <alignment horizontal="center"/>
    </xf>
    <xf numFmtId="39" fontId="5" fillId="0" borderId="12" xfId="0" applyFont="1" applyFill="1" applyBorder="1" applyAlignment="1">
      <alignment horizontal="center"/>
    </xf>
    <xf numFmtId="39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 quotePrefix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rmal_CE-E" xfId="65"/>
    <cellStyle name="Note" xfId="66"/>
    <cellStyle name="Output" xfId="67"/>
    <cellStyle name="Percent" xfId="68"/>
    <cellStyle name="Percent [2]" xfId="69"/>
    <cellStyle name="Quantity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68</xdr:row>
      <xdr:rowOff>190500</xdr:rowOff>
    </xdr:from>
    <xdr:to>
      <xdr:col>6</xdr:col>
      <xdr:colOff>0</xdr:colOff>
      <xdr:row>71</xdr:row>
      <xdr:rowOff>28575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832610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34</xdr:row>
      <xdr:rowOff>161925</xdr:rowOff>
    </xdr:from>
    <xdr:to>
      <xdr:col>6</xdr:col>
      <xdr:colOff>0</xdr:colOff>
      <xdr:row>36</xdr:row>
      <xdr:rowOff>266700</xdr:rowOff>
    </xdr:to>
    <xdr:pic>
      <xdr:nvPicPr>
        <xdr:cNvPr id="2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9229725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133350</xdr:rowOff>
    </xdr:from>
    <xdr:to>
      <xdr:col>6</xdr:col>
      <xdr:colOff>0</xdr:colOff>
      <xdr:row>2</xdr:row>
      <xdr:rowOff>257175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95</xdr:row>
      <xdr:rowOff>95250</xdr:rowOff>
    </xdr:from>
    <xdr:to>
      <xdr:col>6</xdr:col>
      <xdr:colOff>0</xdr:colOff>
      <xdr:row>98</xdr:row>
      <xdr:rowOff>123825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362325" y="25431750"/>
          <a:ext cx="1419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64</xdr:row>
      <xdr:rowOff>0</xdr:rowOff>
    </xdr:from>
    <xdr:to>
      <xdr:col>4</xdr:col>
      <xdr:colOff>47625</xdr:colOff>
      <xdr:row>67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362325" y="17068800"/>
          <a:ext cx="295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30</xdr:row>
      <xdr:rowOff>0</xdr:rowOff>
    </xdr:from>
    <xdr:to>
      <xdr:col>3</xdr:col>
      <xdr:colOff>228600</xdr:colOff>
      <xdr:row>33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362325" y="8001000"/>
          <a:ext cx="228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108</xdr:row>
      <xdr:rowOff>123825</xdr:rowOff>
    </xdr:from>
    <xdr:to>
      <xdr:col>5</xdr:col>
      <xdr:colOff>0</xdr:colOff>
      <xdr:row>111</xdr:row>
      <xdr:rowOff>9525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7898725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69</xdr:row>
      <xdr:rowOff>95250</xdr:rowOff>
    </xdr:from>
    <xdr:to>
      <xdr:col>5</xdr:col>
      <xdr:colOff>0</xdr:colOff>
      <xdr:row>71</xdr:row>
      <xdr:rowOff>257175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7840325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38100</xdr:rowOff>
    </xdr:from>
    <xdr:to>
      <xdr:col>5</xdr:col>
      <xdr:colOff>0</xdr:colOff>
      <xdr:row>3</xdr:row>
      <xdr:rowOff>209550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9527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136</xdr:row>
      <xdr:rowOff>238125</xdr:rowOff>
    </xdr:from>
    <xdr:to>
      <xdr:col>4</xdr:col>
      <xdr:colOff>123825</xdr:colOff>
      <xdr:row>140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543300" y="35213925"/>
          <a:ext cx="561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102</xdr:row>
      <xdr:rowOff>257175</xdr:rowOff>
    </xdr:from>
    <xdr:to>
      <xdr:col>4</xdr:col>
      <xdr:colOff>219075</xdr:colOff>
      <xdr:row>106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543300" y="26489025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257175</xdr:rowOff>
    </xdr:from>
    <xdr:to>
      <xdr:col>3</xdr:col>
      <xdr:colOff>57150</xdr:colOff>
      <xdr:row>33</xdr:row>
      <xdr:rowOff>76200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543300" y="7715250"/>
          <a:ext cx="438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35</xdr:row>
      <xdr:rowOff>38100</xdr:rowOff>
    </xdr:from>
    <xdr:to>
      <xdr:col>5</xdr:col>
      <xdr:colOff>0</xdr:colOff>
      <xdr:row>37</xdr:row>
      <xdr:rowOff>209550</xdr:rowOff>
    </xdr:to>
    <xdr:pic>
      <xdr:nvPicPr>
        <xdr:cNvPr id="7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903922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63</xdr:row>
      <xdr:rowOff>257175</xdr:rowOff>
    </xdr:from>
    <xdr:to>
      <xdr:col>3</xdr:col>
      <xdr:colOff>57150</xdr:colOff>
      <xdr:row>67</xdr:row>
      <xdr:rowOff>76200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543300" y="16459200"/>
          <a:ext cx="438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1047750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71475"/>
          <a:ext cx="1209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16</xdr:row>
      <xdr:rowOff>190500</xdr:rowOff>
    </xdr:from>
    <xdr:to>
      <xdr:col>2</xdr:col>
      <xdr:colOff>1047750</xdr:colOff>
      <xdr:row>18</xdr:row>
      <xdr:rowOff>219075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4457700"/>
          <a:ext cx="3248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1047750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371475"/>
          <a:ext cx="1209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24</xdr:row>
      <xdr:rowOff>190500</xdr:rowOff>
    </xdr:from>
    <xdr:to>
      <xdr:col>2</xdr:col>
      <xdr:colOff>1047750</xdr:colOff>
      <xdr:row>26</xdr:row>
      <xdr:rowOff>219075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6591300"/>
          <a:ext cx="3333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0"/>
  <sheetViews>
    <sheetView showGridLines="0" tabSelected="1" view="pageBreakPreview" zoomScaleNormal="115" zoomScaleSheetLayoutView="100" workbookViewId="0" topLeftCell="A1">
      <selection activeCell="B6" sqref="B6"/>
    </sheetView>
  </sheetViews>
  <sheetFormatPr defaultColWidth="9.7109375" defaultRowHeight="21" customHeight="1"/>
  <cols>
    <col min="1" max="1" width="30.7109375" style="29" customWidth="1"/>
    <col min="2" max="2" width="18.00390625" style="5" customWidth="1"/>
    <col min="3" max="3" width="1.7109375" style="5" customWidth="1"/>
    <col min="4" max="4" width="3.7109375" style="10" customWidth="1"/>
    <col min="5" max="5" width="0.85546875" style="20" customWidth="1"/>
    <col min="6" max="6" width="16.7109375" style="10" customWidth="1"/>
    <col min="7" max="7" width="0.85546875" style="5" customWidth="1"/>
    <col min="8" max="8" width="16.7109375" style="5" customWidth="1"/>
    <col min="9" max="9" width="0.85546875" style="5" customWidth="1"/>
    <col min="10" max="10" width="16.7109375" style="5" customWidth="1"/>
    <col min="11" max="28" width="9.7109375" style="5" customWidth="1"/>
    <col min="29" max="31" width="15.7109375" style="5" customWidth="1"/>
    <col min="32" max="49" width="9.7109375" style="5" customWidth="1"/>
    <col min="50" max="54" width="10.7109375" style="5" customWidth="1"/>
    <col min="55" max="63" width="9.7109375" style="5" customWidth="1"/>
    <col min="64" max="68" width="10.7109375" style="5" customWidth="1"/>
    <col min="69" max="16384" width="9.7109375" style="5" customWidth="1"/>
  </cols>
  <sheetData>
    <row r="1" spans="1:6" ht="21" customHeight="1">
      <c r="A1" s="1" t="s">
        <v>167</v>
      </c>
      <c r="B1" s="2"/>
      <c r="C1" s="2"/>
      <c r="D1" s="3"/>
      <c r="E1" s="4"/>
      <c r="F1" s="3"/>
    </row>
    <row r="2" spans="1:6" ht="21" customHeight="1">
      <c r="A2" s="1" t="s">
        <v>86</v>
      </c>
      <c r="B2" s="6"/>
      <c r="C2" s="6"/>
      <c r="D2" s="6"/>
      <c r="E2" s="6"/>
      <c r="F2" s="6"/>
    </row>
    <row r="3" spans="1:6" ht="21" customHeight="1">
      <c r="A3" s="1" t="s">
        <v>162</v>
      </c>
      <c r="B3" s="6"/>
      <c r="C3" s="6"/>
      <c r="D3" s="6"/>
      <c r="E3" s="6"/>
      <c r="F3" s="6"/>
    </row>
    <row r="4" spans="1:10" ht="21" customHeight="1">
      <c r="A4" s="5"/>
      <c r="B4" s="7"/>
      <c r="C4" s="7"/>
      <c r="D4" s="8"/>
      <c r="E4" s="7"/>
      <c r="F4" s="9"/>
      <c r="J4" s="9" t="s">
        <v>58</v>
      </c>
    </row>
    <row r="5" spans="1:10" ht="21" customHeight="1">
      <c r="A5" s="5"/>
      <c r="B5" s="7"/>
      <c r="C5" s="7"/>
      <c r="D5" s="8"/>
      <c r="E5" s="7"/>
      <c r="F5" s="19" t="s">
        <v>174</v>
      </c>
      <c r="J5" s="9"/>
    </row>
    <row r="6" spans="1:10" ht="21" customHeight="1">
      <c r="A6" s="5"/>
      <c r="B6" s="7"/>
      <c r="C6" s="7"/>
      <c r="D6" s="8"/>
      <c r="E6" s="7"/>
      <c r="F6" s="11" t="s">
        <v>173</v>
      </c>
      <c r="H6" s="119" t="s">
        <v>154</v>
      </c>
      <c r="I6" s="119"/>
      <c r="J6" s="119"/>
    </row>
    <row r="7" spans="1:10" ht="21" customHeight="1">
      <c r="A7" s="5"/>
      <c r="D7" s="11" t="s">
        <v>6</v>
      </c>
      <c r="E7" s="12"/>
      <c r="F7" s="13" t="s">
        <v>163</v>
      </c>
      <c r="H7" s="13" t="s">
        <v>163</v>
      </c>
      <c r="I7" s="14"/>
      <c r="J7" s="13" t="s">
        <v>137</v>
      </c>
    </row>
    <row r="8" spans="1:10" ht="21" customHeight="1">
      <c r="A8" s="5"/>
      <c r="D8" s="15"/>
      <c r="E8" s="12"/>
      <c r="F8" s="16" t="s">
        <v>55</v>
      </c>
      <c r="H8" s="16" t="s">
        <v>55</v>
      </c>
      <c r="I8" s="17"/>
      <c r="J8" s="16" t="s">
        <v>56</v>
      </c>
    </row>
    <row r="9" spans="1:10" ht="21" customHeight="1">
      <c r="A9" s="5"/>
      <c r="D9" s="15"/>
      <c r="E9" s="12"/>
      <c r="F9" s="16" t="s">
        <v>57</v>
      </c>
      <c r="H9" s="16" t="s">
        <v>57</v>
      </c>
      <c r="I9" s="17"/>
      <c r="J9" s="18"/>
    </row>
    <row r="10" spans="1:6" ht="21" customHeight="1">
      <c r="A10" s="1" t="s">
        <v>9</v>
      </c>
      <c r="D10" s="19"/>
      <c r="F10" s="21"/>
    </row>
    <row r="11" spans="1:8" ht="21" customHeight="1">
      <c r="A11" s="1" t="s">
        <v>10</v>
      </c>
      <c r="C11" s="22"/>
      <c r="D11" s="23"/>
      <c r="E11" s="22"/>
      <c r="F11" s="22"/>
      <c r="G11" s="22"/>
      <c r="H11" s="22"/>
    </row>
    <row r="12" spans="1:10" ht="21" customHeight="1">
      <c r="A12" s="5" t="s">
        <v>27</v>
      </c>
      <c r="C12" s="22"/>
      <c r="D12" s="23"/>
      <c r="E12" s="24"/>
      <c r="F12" s="25">
        <v>53845</v>
      </c>
      <c r="H12" s="27">
        <v>47471</v>
      </c>
      <c r="I12" s="26"/>
      <c r="J12" s="27">
        <v>63558</v>
      </c>
    </row>
    <row r="13" spans="1:10" ht="21" customHeight="1">
      <c r="A13" s="29" t="s">
        <v>117</v>
      </c>
      <c r="C13" s="22"/>
      <c r="D13" s="23" t="s">
        <v>84</v>
      </c>
      <c r="E13" s="24"/>
      <c r="F13" s="25">
        <v>0</v>
      </c>
      <c r="H13" s="27">
        <v>0</v>
      </c>
      <c r="I13" s="26"/>
      <c r="J13" s="27">
        <v>59994</v>
      </c>
    </row>
    <row r="14" spans="1:10" s="30" customFormat="1" ht="21" customHeight="1">
      <c r="A14" s="5" t="s">
        <v>37</v>
      </c>
      <c r="C14" s="22"/>
      <c r="D14" s="23" t="s">
        <v>129</v>
      </c>
      <c r="E14" s="24"/>
      <c r="F14" s="27">
        <v>5713</v>
      </c>
      <c r="G14" s="110"/>
      <c r="H14" s="27">
        <v>5707</v>
      </c>
      <c r="I14" s="25"/>
      <c r="J14" s="27">
        <v>14673</v>
      </c>
    </row>
    <row r="15" spans="1:10" ht="21" customHeight="1">
      <c r="A15" s="30" t="s">
        <v>74</v>
      </c>
      <c r="C15" s="22"/>
      <c r="D15" s="31">
        <v>5</v>
      </c>
      <c r="E15" s="24"/>
      <c r="F15" s="27">
        <v>1062311</v>
      </c>
      <c r="G15" s="5">
        <v>1062311</v>
      </c>
      <c r="H15" s="27">
        <v>1062311</v>
      </c>
      <c r="I15" s="25"/>
      <c r="J15" s="27">
        <v>989745</v>
      </c>
    </row>
    <row r="16" spans="1:10" ht="21" customHeight="1">
      <c r="A16" s="5" t="s">
        <v>42</v>
      </c>
      <c r="C16" s="22"/>
      <c r="D16" s="31">
        <v>6</v>
      </c>
      <c r="E16" s="24"/>
      <c r="F16" s="27">
        <v>748587</v>
      </c>
      <c r="G16" s="110"/>
      <c r="H16" s="27">
        <v>748587</v>
      </c>
      <c r="I16" s="25"/>
      <c r="J16" s="27">
        <v>840491</v>
      </c>
    </row>
    <row r="17" spans="1:10" ht="21" customHeight="1">
      <c r="A17" s="5" t="s">
        <v>35</v>
      </c>
      <c r="C17" s="22"/>
      <c r="D17" s="31">
        <v>7</v>
      </c>
      <c r="E17" s="24"/>
      <c r="F17" s="27">
        <v>97651</v>
      </c>
      <c r="H17" s="27">
        <v>97651</v>
      </c>
      <c r="I17" s="25"/>
      <c r="J17" s="27">
        <v>106664</v>
      </c>
    </row>
    <row r="18" spans="1:10" ht="21" customHeight="1">
      <c r="A18" s="5" t="s">
        <v>72</v>
      </c>
      <c r="C18" s="22"/>
      <c r="D18" s="31">
        <v>8</v>
      </c>
      <c r="E18" s="24"/>
      <c r="F18" s="27">
        <v>60531</v>
      </c>
      <c r="H18" s="27">
        <v>60531</v>
      </c>
      <c r="I18" s="25"/>
      <c r="J18" s="27">
        <v>52195</v>
      </c>
    </row>
    <row r="19" spans="1:10" ht="21" customHeight="1">
      <c r="A19" s="5" t="s">
        <v>113</v>
      </c>
      <c r="C19" s="22"/>
      <c r="D19" s="31"/>
      <c r="E19" s="24"/>
      <c r="F19" s="27">
        <v>2141</v>
      </c>
      <c r="H19" s="27">
        <v>2141</v>
      </c>
      <c r="I19" s="25"/>
      <c r="J19" s="27">
        <v>2141</v>
      </c>
    </row>
    <row r="20" spans="1:10" ht="21" customHeight="1">
      <c r="A20" s="5" t="s">
        <v>7</v>
      </c>
      <c r="C20" s="22"/>
      <c r="D20" s="31"/>
      <c r="E20" s="24"/>
      <c r="F20" s="111">
        <v>12382</v>
      </c>
      <c r="H20" s="27">
        <v>12366</v>
      </c>
      <c r="I20" s="25"/>
      <c r="J20" s="32">
        <v>11393</v>
      </c>
    </row>
    <row r="21" spans="1:10" ht="21" customHeight="1">
      <c r="A21" s="1" t="s">
        <v>11</v>
      </c>
      <c r="C21" s="22"/>
      <c r="D21" s="23"/>
      <c r="E21" s="24"/>
      <c r="F21" s="33">
        <f>SUM(F12:F20)</f>
        <v>2043161</v>
      </c>
      <c r="G21" s="10"/>
      <c r="H21" s="33">
        <f>SUM(H12:H20)</f>
        <v>2036765</v>
      </c>
      <c r="I21" s="25"/>
      <c r="J21" s="33">
        <f>SUM(J12:J20)</f>
        <v>2140854</v>
      </c>
    </row>
    <row r="22" spans="1:10" ht="21" customHeight="1">
      <c r="A22" s="1" t="s">
        <v>12</v>
      </c>
      <c r="C22" s="22"/>
      <c r="D22" s="23"/>
      <c r="E22" s="24"/>
      <c r="F22" s="34"/>
      <c r="G22" s="10"/>
      <c r="H22" s="34"/>
      <c r="I22" s="25"/>
      <c r="J22" s="34"/>
    </row>
    <row r="23" spans="1:10" ht="21" customHeight="1">
      <c r="A23" s="5" t="s">
        <v>36</v>
      </c>
      <c r="C23" s="22"/>
      <c r="D23" s="23" t="s">
        <v>118</v>
      </c>
      <c r="E23" s="24"/>
      <c r="F23" s="34">
        <v>143663</v>
      </c>
      <c r="H23" s="27">
        <v>143663</v>
      </c>
      <c r="I23" s="25"/>
      <c r="J23" s="35">
        <v>41261</v>
      </c>
    </row>
    <row r="24" spans="1:10" ht="21" customHeight="1">
      <c r="A24" s="29" t="s">
        <v>116</v>
      </c>
      <c r="C24" s="22"/>
      <c r="D24" s="23" t="s">
        <v>130</v>
      </c>
      <c r="E24" s="24"/>
      <c r="F24" s="34">
        <v>99380</v>
      </c>
      <c r="H24" s="27">
        <v>99380</v>
      </c>
      <c r="I24" s="25"/>
      <c r="J24" s="35">
        <v>14192</v>
      </c>
    </row>
    <row r="25" spans="1:10" ht="21" customHeight="1">
      <c r="A25" s="5" t="s">
        <v>122</v>
      </c>
      <c r="C25" s="22"/>
      <c r="D25" s="31">
        <v>7</v>
      </c>
      <c r="E25" s="24"/>
      <c r="F25" s="34">
        <v>59987</v>
      </c>
      <c r="H25" s="27">
        <v>59987</v>
      </c>
      <c r="I25" s="25"/>
      <c r="J25" s="35">
        <v>83977</v>
      </c>
    </row>
    <row r="26" spans="1:10" ht="21" customHeight="1">
      <c r="A26" s="5" t="s">
        <v>121</v>
      </c>
      <c r="C26" s="22"/>
      <c r="D26" s="31">
        <v>8</v>
      </c>
      <c r="E26" s="24"/>
      <c r="F26" s="34">
        <v>40573</v>
      </c>
      <c r="H26" s="27">
        <v>40573</v>
      </c>
      <c r="I26" s="25"/>
      <c r="J26" s="35">
        <v>31526</v>
      </c>
    </row>
    <row r="27" spans="1:10" ht="21" customHeight="1">
      <c r="A27" s="5" t="s">
        <v>169</v>
      </c>
      <c r="C27" s="22"/>
      <c r="D27" s="31">
        <v>11</v>
      </c>
      <c r="E27" s="24"/>
      <c r="F27" s="34">
        <v>0</v>
      </c>
      <c r="H27" s="27">
        <v>5000</v>
      </c>
      <c r="I27" s="25"/>
      <c r="J27" s="35">
        <v>0</v>
      </c>
    </row>
    <row r="28" spans="1:10" ht="21" customHeight="1">
      <c r="A28" s="5" t="s">
        <v>39</v>
      </c>
      <c r="C28" s="22"/>
      <c r="D28" s="31">
        <v>12</v>
      </c>
      <c r="E28" s="24"/>
      <c r="F28" s="34">
        <v>8409</v>
      </c>
      <c r="H28" s="27">
        <v>8409</v>
      </c>
      <c r="I28" s="25"/>
      <c r="J28" s="35">
        <v>9339</v>
      </c>
    </row>
    <row r="29" spans="1:10" ht="21" customHeight="1">
      <c r="A29" s="5" t="s">
        <v>40</v>
      </c>
      <c r="C29" s="22"/>
      <c r="D29" s="31"/>
      <c r="E29" s="24"/>
      <c r="F29" s="34">
        <v>5193</v>
      </c>
      <c r="H29" s="27">
        <v>5193</v>
      </c>
      <c r="I29" s="25"/>
      <c r="J29" s="35">
        <v>4080</v>
      </c>
    </row>
    <row r="30" spans="1:10" ht="21" customHeight="1">
      <c r="A30" s="5" t="s">
        <v>64</v>
      </c>
      <c r="C30" s="22"/>
      <c r="D30" s="31">
        <v>13</v>
      </c>
      <c r="E30" s="24"/>
      <c r="F30" s="34">
        <v>27800</v>
      </c>
      <c r="H30" s="27">
        <v>27800</v>
      </c>
      <c r="I30" s="25"/>
      <c r="J30" s="35">
        <v>21045</v>
      </c>
    </row>
    <row r="31" spans="1:10" ht="21" customHeight="1">
      <c r="A31" s="1" t="s">
        <v>13</v>
      </c>
      <c r="C31" s="22"/>
      <c r="D31" s="23"/>
      <c r="E31" s="24"/>
      <c r="F31" s="33">
        <f>SUM(F23:F30)</f>
        <v>385005</v>
      </c>
      <c r="G31" s="36"/>
      <c r="H31" s="33">
        <f>SUM(H23:H30)</f>
        <v>390005</v>
      </c>
      <c r="I31" s="25"/>
      <c r="J31" s="33">
        <f>SUM(J23:J30)</f>
        <v>205420</v>
      </c>
    </row>
    <row r="32" spans="1:10" ht="21" customHeight="1" thickBot="1">
      <c r="A32" s="1" t="s">
        <v>14</v>
      </c>
      <c r="D32" s="23"/>
      <c r="E32" s="24"/>
      <c r="F32" s="37">
        <f>F21+F31</f>
        <v>2428166</v>
      </c>
      <c r="H32" s="37">
        <f>H21+H31</f>
        <v>2426770</v>
      </c>
      <c r="I32" s="25"/>
      <c r="J32" s="37">
        <f>J21+J31</f>
        <v>2346274</v>
      </c>
    </row>
    <row r="33" ht="21" customHeight="1" thickTop="1">
      <c r="A33" s="1"/>
    </row>
    <row r="34" spans="1:6" ht="21" customHeight="1">
      <c r="A34" s="5" t="s">
        <v>5</v>
      </c>
      <c r="D34" s="38"/>
      <c r="E34" s="5"/>
      <c r="F34" s="5"/>
    </row>
    <row r="35" spans="1:5" ht="21" customHeight="1">
      <c r="A35" s="1" t="s">
        <v>167</v>
      </c>
      <c r="B35" s="2"/>
      <c r="C35" s="2"/>
      <c r="D35" s="39"/>
      <c r="E35" s="4"/>
    </row>
    <row r="36" spans="1:5" ht="21" customHeight="1">
      <c r="A36" s="1" t="s">
        <v>79</v>
      </c>
      <c r="B36" s="6"/>
      <c r="C36" s="6"/>
      <c r="D36" s="40"/>
      <c r="E36" s="6"/>
    </row>
    <row r="37" spans="1:6" ht="21" customHeight="1">
      <c r="A37" s="1" t="s">
        <v>162</v>
      </c>
      <c r="B37" s="6"/>
      <c r="C37" s="6"/>
      <c r="D37" s="6"/>
      <c r="E37" s="6"/>
      <c r="F37" s="6"/>
    </row>
    <row r="38" spans="1:10" ht="21" customHeight="1">
      <c r="A38" s="5"/>
      <c r="B38" s="7"/>
      <c r="C38" s="7"/>
      <c r="D38" s="8"/>
      <c r="E38" s="7"/>
      <c r="F38" s="9"/>
      <c r="J38" s="9" t="s">
        <v>58</v>
      </c>
    </row>
    <row r="39" spans="1:10" ht="21" customHeight="1">
      <c r="A39" s="5"/>
      <c r="B39" s="7"/>
      <c r="C39" s="7"/>
      <c r="D39" s="8"/>
      <c r="E39" s="7"/>
      <c r="F39" s="19" t="s">
        <v>174</v>
      </c>
      <c r="J39" s="9"/>
    </row>
    <row r="40" spans="1:10" ht="21" customHeight="1">
      <c r="A40" s="5"/>
      <c r="B40" s="7"/>
      <c r="C40" s="7"/>
      <c r="D40" s="8"/>
      <c r="E40" s="7"/>
      <c r="F40" s="11" t="s">
        <v>173</v>
      </c>
      <c r="H40" s="119" t="s">
        <v>154</v>
      </c>
      <c r="I40" s="119"/>
      <c r="J40" s="119"/>
    </row>
    <row r="41" spans="1:10" ht="21" customHeight="1">
      <c r="A41" s="5"/>
      <c r="D41" s="11" t="s">
        <v>6</v>
      </c>
      <c r="E41" s="12"/>
      <c r="F41" s="13" t="s">
        <v>163</v>
      </c>
      <c r="H41" s="13" t="s">
        <v>163</v>
      </c>
      <c r="I41" s="14"/>
      <c r="J41" s="13" t="s">
        <v>137</v>
      </c>
    </row>
    <row r="42" spans="1:10" ht="21" customHeight="1">
      <c r="A42" s="5"/>
      <c r="D42" s="15"/>
      <c r="E42" s="12"/>
      <c r="F42" s="16" t="s">
        <v>55</v>
      </c>
      <c r="H42" s="16" t="s">
        <v>55</v>
      </c>
      <c r="I42" s="17"/>
      <c r="J42" s="16" t="s">
        <v>56</v>
      </c>
    </row>
    <row r="43" spans="1:10" ht="21" customHeight="1">
      <c r="A43" s="5"/>
      <c r="D43" s="15"/>
      <c r="E43" s="12"/>
      <c r="F43" s="16" t="s">
        <v>57</v>
      </c>
      <c r="H43" s="16" t="s">
        <v>57</v>
      </c>
      <c r="I43" s="17"/>
      <c r="J43" s="18"/>
    </row>
    <row r="44" spans="1:6" ht="21" customHeight="1">
      <c r="A44" s="1" t="s">
        <v>15</v>
      </c>
      <c r="B44" s="41"/>
      <c r="C44" s="41"/>
      <c r="D44" s="23"/>
      <c r="E44" s="41"/>
      <c r="F44" s="41"/>
    </row>
    <row r="45" spans="1:4" ht="21" customHeight="1">
      <c r="A45" s="1" t="s">
        <v>16</v>
      </c>
      <c r="D45" s="23"/>
    </row>
    <row r="46" spans="1:10" ht="21" customHeight="1">
      <c r="A46" s="5" t="s">
        <v>29</v>
      </c>
      <c r="D46" s="23" t="s">
        <v>80</v>
      </c>
      <c r="E46" s="24"/>
      <c r="F46" s="42">
        <v>240199</v>
      </c>
      <c r="H46" s="42">
        <v>240171</v>
      </c>
      <c r="I46" s="26"/>
      <c r="J46" s="42">
        <v>382596</v>
      </c>
    </row>
    <row r="47" spans="1:10" ht="21" customHeight="1">
      <c r="A47" s="5" t="s">
        <v>38</v>
      </c>
      <c r="D47" s="23"/>
      <c r="E47" s="24"/>
      <c r="F47" s="42">
        <v>1147</v>
      </c>
      <c r="H47" s="42">
        <v>1147</v>
      </c>
      <c r="I47" s="26"/>
      <c r="J47" s="42">
        <v>529</v>
      </c>
    </row>
    <row r="48" spans="1:10" ht="21" customHeight="1">
      <c r="A48" s="5" t="s">
        <v>75</v>
      </c>
      <c r="D48" s="23" t="s">
        <v>68</v>
      </c>
      <c r="E48" s="24"/>
      <c r="F48" s="42">
        <v>20022</v>
      </c>
      <c r="H48" s="42">
        <v>20022</v>
      </c>
      <c r="I48" s="26"/>
      <c r="J48" s="42">
        <v>22201</v>
      </c>
    </row>
    <row r="49" spans="1:10" ht="21" customHeight="1">
      <c r="A49" s="5" t="s">
        <v>105</v>
      </c>
      <c r="D49" s="23" t="s">
        <v>77</v>
      </c>
      <c r="E49" s="24"/>
      <c r="F49" s="42">
        <v>149870</v>
      </c>
      <c r="H49" s="42">
        <v>149870</v>
      </c>
      <c r="I49" s="26"/>
      <c r="J49" s="42">
        <v>149952</v>
      </c>
    </row>
    <row r="50" spans="1:10" ht="21" customHeight="1">
      <c r="A50" s="5" t="s">
        <v>150</v>
      </c>
      <c r="D50" s="23"/>
      <c r="E50" s="24"/>
      <c r="I50" s="26"/>
      <c r="J50" s="42"/>
    </row>
    <row r="51" spans="1:10" ht="21" customHeight="1">
      <c r="A51" s="5" t="s">
        <v>149</v>
      </c>
      <c r="D51" s="23" t="s">
        <v>90</v>
      </c>
      <c r="E51" s="24"/>
      <c r="F51" s="42">
        <v>44259</v>
      </c>
      <c r="H51" s="42">
        <v>44259</v>
      </c>
      <c r="I51" s="24"/>
      <c r="J51" s="42">
        <v>51040</v>
      </c>
    </row>
    <row r="52" spans="1:10" ht="21" customHeight="1">
      <c r="A52" s="5" t="s">
        <v>124</v>
      </c>
      <c r="D52" s="23"/>
      <c r="E52" s="24"/>
      <c r="F52" s="44">
        <v>398</v>
      </c>
      <c r="H52" s="44">
        <v>398</v>
      </c>
      <c r="I52" s="24"/>
      <c r="J52" s="44">
        <v>566</v>
      </c>
    </row>
    <row r="53" spans="1:10" ht="21" customHeight="1">
      <c r="A53" s="5" t="s">
        <v>65</v>
      </c>
      <c r="D53" s="23"/>
      <c r="E53" s="24"/>
      <c r="F53" s="44">
        <v>23551</v>
      </c>
      <c r="H53" s="44">
        <v>23446</v>
      </c>
      <c r="I53" s="24"/>
      <c r="J53" s="44">
        <v>23097</v>
      </c>
    </row>
    <row r="54" spans="1:10" ht="21" customHeight="1">
      <c r="A54" s="5" t="s">
        <v>100</v>
      </c>
      <c r="B54" s="22"/>
      <c r="D54" s="31"/>
      <c r="E54" s="24"/>
      <c r="F54" s="49">
        <v>115776</v>
      </c>
      <c r="H54" s="49">
        <v>115776</v>
      </c>
      <c r="I54" s="24"/>
      <c r="J54" s="45">
        <v>65466</v>
      </c>
    </row>
    <row r="55" spans="1:10" ht="21" customHeight="1">
      <c r="A55" s="5" t="s">
        <v>0</v>
      </c>
      <c r="B55" s="22"/>
      <c r="D55" s="31"/>
      <c r="E55" s="24"/>
      <c r="F55" s="85">
        <v>95363</v>
      </c>
      <c r="H55" s="85">
        <v>95172</v>
      </c>
      <c r="I55" s="24"/>
      <c r="J55" s="46">
        <v>70544</v>
      </c>
    </row>
    <row r="56" spans="1:10" ht="21" customHeight="1">
      <c r="A56" s="1" t="s">
        <v>17</v>
      </c>
      <c r="C56" s="22"/>
      <c r="D56" s="23"/>
      <c r="E56" s="24"/>
      <c r="F56" s="47">
        <f>SUM(F46:F55)</f>
        <v>690585</v>
      </c>
      <c r="G56" s="28"/>
      <c r="H56" s="47">
        <f>SUM(H46:H55)</f>
        <v>690261</v>
      </c>
      <c r="I56" s="24"/>
      <c r="J56" s="47">
        <f>SUM(J46:J55)</f>
        <v>765991</v>
      </c>
    </row>
    <row r="57" spans="1:10" ht="21" customHeight="1">
      <c r="A57" s="1" t="s">
        <v>67</v>
      </c>
      <c r="C57" s="22"/>
      <c r="D57" s="23"/>
      <c r="E57" s="24"/>
      <c r="F57" s="48"/>
      <c r="G57" s="28"/>
      <c r="H57" s="48"/>
      <c r="I57" s="24"/>
      <c r="J57" s="48"/>
    </row>
    <row r="58" spans="1:10" ht="21" customHeight="1">
      <c r="A58" s="5" t="s">
        <v>76</v>
      </c>
      <c r="C58" s="22"/>
      <c r="D58" s="23" t="s">
        <v>68</v>
      </c>
      <c r="E58" s="24"/>
      <c r="F58" s="49">
        <v>4271</v>
      </c>
      <c r="H58" s="49">
        <v>4271</v>
      </c>
      <c r="I58" s="24"/>
      <c r="J58" s="49">
        <v>12665</v>
      </c>
    </row>
    <row r="59" spans="1:10" ht="21" customHeight="1">
      <c r="A59" s="5" t="s">
        <v>141</v>
      </c>
      <c r="C59" s="22"/>
      <c r="D59" s="23" t="s">
        <v>77</v>
      </c>
      <c r="E59" s="24"/>
      <c r="F59" s="49">
        <v>693584</v>
      </c>
      <c r="H59" s="49">
        <v>693584</v>
      </c>
      <c r="I59" s="24"/>
      <c r="J59" s="49">
        <v>529218</v>
      </c>
    </row>
    <row r="60" spans="1:10" ht="21" customHeight="1">
      <c r="A60" s="5" t="s">
        <v>126</v>
      </c>
      <c r="C60" s="22"/>
      <c r="I60" s="20"/>
      <c r="J60" s="10"/>
    </row>
    <row r="61" spans="1:10" ht="21" customHeight="1">
      <c r="A61" s="5" t="s">
        <v>92</v>
      </c>
      <c r="C61" s="22"/>
      <c r="D61" s="23" t="s">
        <v>90</v>
      </c>
      <c r="E61" s="24"/>
      <c r="F61" s="49">
        <v>6783</v>
      </c>
      <c r="G61" s="110"/>
      <c r="H61" s="49">
        <v>6783</v>
      </c>
      <c r="I61" s="24"/>
      <c r="J61" s="49">
        <v>13946</v>
      </c>
    </row>
    <row r="62" spans="1:10" ht="21" customHeight="1">
      <c r="A62" s="5" t="s">
        <v>127</v>
      </c>
      <c r="C62" s="22"/>
      <c r="I62" s="20"/>
      <c r="J62" s="10"/>
    </row>
    <row r="63" spans="1:10" ht="21" customHeight="1">
      <c r="A63" s="5" t="s">
        <v>92</v>
      </c>
      <c r="C63" s="22"/>
      <c r="D63" s="23"/>
      <c r="E63" s="24"/>
      <c r="F63" s="49">
        <v>0</v>
      </c>
      <c r="H63" s="49">
        <v>0</v>
      </c>
      <c r="I63" s="24"/>
      <c r="J63" s="49">
        <v>99</v>
      </c>
    </row>
    <row r="64" spans="1:10" ht="21" customHeight="1">
      <c r="A64" s="5" t="s">
        <v>70</v>
      </c>
      <c r="C64" s="22"/>
      <c r="D64" s="23"/>
      <c r="E64" s="24"/>
      <c r="F64" s="49">
        <v>5950</v>
      </c>
      <c r="H64" s="49">
        <v>5950</v>
      </c>
      <c r="I64" s="24"/>
      <c r="J64" s="49">
        <v>5599</v>
      </c>
    </row>
    <row r="65" spans="1:10" ht="21" customHeight="1">
      <c r="A65" s="1" t="s">
        <v>30</v>
      </c>
      <c r="C65" s="22"/>
      <c r="D65" s="23"/>
      <c r="E65" s="24"/>
      <c r="F65" s="47">
        <f>SUM(F58:F64)</f>
        <v>710588</v>
      </c>
      <c r="G65" s="28"/>
      <c r="H65" s="47">
        <f>SUM(H58:H64)</f>
        <v>710588</v>
      </c>
      <c r="I65" s="24"/>
      <c r="J65" s="47">
        <f>SUM(J58:J64)</f>
        <v>561527</v>
      </c>
    </row>
    <row r="66" spans="1:10" ht="21" customHeight="1">
      <c r="A66" s="1" t="s">
        <v>18</v>
      </c>
      <c r="C66" s="22"/>
      <c r="D66" s="23"/>
      <c r="E66" s="24"/>
      <c r="F66" s="47">
        <f>F56+F65</f>
        <v>1401173</v>
      </c>
      <c r="G66" s="28"/>
      <c r="H66" s="47">
        <f>H56+H65</f>
        <v>1400849</v>
      </c>
      <c r="I66" s="24"/>
      <c r="J66" s="47">
        <f>J56+J65</f>
        <v>1327518</v>
      </c>
    </row>
    <row r="67" spans="1:6" ht="21" customHeight="1">
      <c r="A67" s="5"/>
      <c r="D67" s="5"/>
      <c r="E67" s="5"/>
      <c r="F67" s="5"/>
    </row>
    <row r="68" spans="1:5" ht="21" customHeight="1">
      <c r="A68" s="5" t="s">
        <v>5</v>
      </c>
      <c r="D68" s="38"/>
      <c r="E68" s="5"/>
    </row>
    <row r="69" spans="1:6" ht="21" customHeight="1">
      <c r="A69" s="1" t="s">
        <v>167</v>
      </c>
      <c r="B69" s="2"/>
      <c r="C69" s="2"/>
      <c r="D69" s="39"/>
      <c r="E69" s="4"/>
      <c r="F69" s="3"/>
    </row>
    <row r="70" spans="1:6" ht="21" customHeight="1">
      <c r="A70" s="1" t="s">
        <v>79</v>
      </c>
      <c r="B70" s="6"/>
      <c r="C70" s="6"/>
      <c r="D70" s="40"/>
      <c r="E70" s="6"/>
      <c r="F70" s="6"/>
    </row>
    <row r="71" spans="1:6" ht="21" customHeight="1">
      <c r="A71" s="1" t="s">
        <v>162</v>
      </c>
      <c r="B71" s="6"/>
      <c r="C71" s="6"/>
      <c r="D71" s="6"/>
      <c r="E71" s="6"/>
      <c r="F71" s="6"/>
    </row>
    <row r="72" spans="1:10" ht="21" customHeight="1">
      <c r="A72" s="5"/>
      <c r="B72" s="7"/>
      <c r="C72" s="7"/>
      <c r="D72" s="8"/>
      <c r="E72" s="7"/>
      <c r="F72" s="9"/>
      <c r="J72" s="9" t="s">
        <v>58</v>
      </c>
    </row>
    <row r="73" spans="1:10" ht="21" customHeight="1">
      <c r="A73" s="5"/>
      <c r="B73" s="7"/>
      <c r="C73" s="7"/>
      <c r="D73" s="8"/>
      <c r="E73" s="7"/>
      <c r="F73" s="19" t="s">
        <v>174</v>
      </c>
      <c r="J73" s="9"/>
    </row>
    <row r="74" spans="1:10" ht="21" customHeight="1">
      <c r="A74" s="5"/>
      <c r="B74" s="7"/>
      <c r="C74" s="7"/>
      <c r="D74" s="8"/>
      <c r="E74" s="7"/>
      <c r="F74" s="11" t="s">
        <v>173</v>
      </c>
      <c r="H74" s="119" t="s">
        <v>154</v>
      </c>
      <c r="I74" s="119"/>
      <c r="J74" s="119"/>
    </row>
    <row r="75" spans="1:10" ht="21" customHeight="1">
      <c r="A75" s="5"/>
      <c r="D75" s="11" t="s">
        <v>6</v>
      </c>
      <c r="E75" s="12"/>
      <c r="F75" s="13" t="s">
        <v>163</v>
      </c>
      <c r="H75" s="13" t="s">
        <v>163</v>
      </c>
      <c r="I75" s="14"/>
      <c r="J75" s="13" t="s">
        <v>137</v>
      </c>
    </row>
    <row r="76" spans="1:10" ht="21" customHeight="1">
      <c r="A76" s="5"/>
      <c r="D76" s="15"/>
      <c r="E76" s="12"/>
      <c r="F76" s="16" t="s">
        <v>55</v>
      </c>
      <c r="H76" s="16" t="s">
        <v>55</v>
      </c>
      <c r="I76" s="17"/>
      <c r="J76" s="16" t="s">
        <v>56</v>
      </c>
    </row>
    <row r="77" spans="1:10" ht="21" customHeight="1">
      <c r="A77" s="5"/>
      <c r="D77" s="15"/>
      <c r="E77" s="12"/>
      <c r="F77" s="16" t="s">
        <v>57</v>
      </c>
      <c r="H77" s="16" t="s">
        <v>57</v>
      </c>
      <c r="I77" s="17"/>
      <c r="J77" s="18"/>
    </row>
    <row r="78" spans="1:6" ht="21" customHeight="1">
      <c r="A78" s="1" t="s">
        <v>19</v>
      </c>
      <c r="B78" s="41"/>
      <c r="C78" s="41"/>
      <c r="D78" s="23"/>
      <c r="E78" s="41"/>
      <c r="F78" s="41"/>
    </row>
    <row r="79" spans="1:7" ht="21" customHeight="1">
      <c r="A79" s="1" t="s">
        <v>20</v>
      </c>
      <c r="C79" s="22"/>
      <c r="D79" s="23"/>
      <c r="E79" s="24"/>
      <c r="F79" s="50"/>
      <c r="G79" s="28"/>
    </row>
    <row r="80" spans="1:7" ht="21" customHeight="1">
      <c r="A80" s="5" t="s">
        <v>1</v>
      </c>
      <c r="C80" s="22"/>
      <c r="D80" s="51"/>
      <c r="E80" s="52"/>
      <c r="F80" s="53"/>
      <c r="G80" s="28"/>
    </row>
    <row r="81" spans="1:7" ht="21" customHeight="1">
      <c r="A81" s="5" t="s">
        <v>142</v>
      </c>
      <c r="C81" s="22"/>
      <c r="D81" s="23"/>
      <c r="E81" s="24"/>
      <c r="F81" s="54"/>
      <c r="G81" s="28"/>
    </row>
    <row r="82" spans="1:10" ht="21" customHeight="1" thickBot="1">
      <c r="A82" s="55" t="s">
        <v>132</v>
      </c>
      <c r="C82" s="22"/>
      <c r="D82" s="5"/>
      <c r="E82" s="24"/>
      <c r="F82" s="37">
        <v>300000</v>
      </c>
      <c r="H82" s="37">
        <v>300000</v>
      </c>
      <c r="J82" s="37">
        <v>300000</v>
      </c>
    </row>
    <row r="83" spans="1:10" ht="21" customHeight="1" thickTop="1">
      <c r="A83" s="55" t="s">
        <v>109</v>
      </c>
      <c r="C83" s="22"/>
      <c r="D83" s="57"/>
      <c r="E83" s="24"/>
      <c r="F83" s="54"/>
      <c r="G83" s="28"/>
      <c r="J83" s="54"/>
    </row>
    <row r="84" spans="1:10" ht="21" customHeight="1">
      <c r="A84" s="55" t="s">
        <v>182</v>
      </c>
      <c r="C84" s="22"/>
      <c r="D84" s="23"/>
      <c r="E84" s="24"/>
      <c r="F84" s="56"/>
      <c r="G84" s="28"/>
      <c r="J84" s="56"/>
    </row>
    <row r="85" spans="1:10" ht="21" customHeight="1">
      <c r="A85" s="55" t="s">
        <v>152</v>
      </c>
      <c r="C85" s="22"/>
      <c r="D85" s="23"/>
      <c r="E85" s="24"/>
      <c r="F85" s="56"/>
      <c r="G85" s="28"/>
      <c r="J85" s="56"/>
    </row>
    <row r="86" spans="1:10" ht="21" customHeight="1">
      <c r="A86" s="55" t="s">
        <v>151</v>
      </c>
      <c r="B86" s="55"/>
      <c r="C86" s="22"/>
      <c r="D86" s="23" t="s">
        <v>131</v>
      </c>
      <c r="E86" s="24"/>
      <c r="F86" s="34">
        <f>'SE-Conso'!C18</f>
        <v>220651</v>
      </c>
      <c r="G86" s="28"/>
      <c r="H86" s="114">
        <f>'SE-Separate'!C26</f>
        <v>220651</v>
      </c>
      <c r="J86" s="34">
        <f>'SE-Separate'!C19</f>
        <v>220076</v>
      </c>
    </row>
    <row r="87" spans="1:10" ht="21" customHeight="1">
      <c r="A87" s="5" t="s">
        <v>69</v>
      </c>
      <c r="C87" s="22"/>
      <c r="D87" s="23" t="s">
        <v>131</v>
      </c>
      <c r="E87" s="24"/>
      <c r="F87" s="34">
        <f>'SE-Conso'!E18</f>
        <v>75927</v>
      </c>
      <c r="G87" s="28"/>
      <c r="H87" s="114">
        <f>'SE-Separate'!E26</f>
        <v>75927</v>
      </c>
      <c r="J87" s="34">
        <f>'SE-Separate'!E19</f>
        <v>71331</v>
      </c>
    </row>
    <row r="88" spans="1:10" ht="21" customHeight="1">
      <c r="A88" s="29" t="s">
        <v>125</v>
      </c>
      <c r="C88" s="22"/>
      <c r="D88" s="23" t="s">
        <v>110</v>
      </c>
      <c r="E88" s="24"/>
      <c r="F88" s="34">
        <f>'SE-Conso'!G18</f>
        <v>396745</v>
      </c>
      <c r="G88" s="28"/>
      <c r="H88" s="114">
        <f>'SE-Separate'!G26</f>
        <v>396745</v>
      </c>
      <c r="J88" s="34">
        <f>'SE-Separate'!G19</f>
        <v>399617</v>
      </c>
    </row>
    <row r="89" spans="1:10" ht="21" customHeight="1">
      <c r="A89" s="5" t="s">
        <v>2</v>
      </c>
      <c r="C89" s="22"/>
      <c r="D89" s="23"/>
      <c r="E89" s="24"/>
      <c r="F89" s="34"/>
      <c r="G89" s="28"/>
      <c r="H89" s="34"/>
      <c r="J89" s="34"/>
    </row>
    <row r="90" spans="1:10" ht="21" customHeight="1">
      <c r="A90" s="5" t="s">
        <v>93</v>
      </c>
      <c r="C90" s="22"/>
      <c r="D90" s="23"/>
      <c r="E90" s="24"/>
      <c r="F90" s="34">
        <f>'SE-Conso'!I18</f>
        <v>24121</v>
      </c>
      <c r="G90" s="28"/>
      <c r="H90" s="34">
        <f>'SE-Separate'!I26</f>
        <v>24121</v>
      </c>
      <c r="I90" s="25"/>
      <c r="J90" s="34">
        <f>'SE-Separate'!I19</f>
        <v>24121</v>
      </c>
    </row>
    <row r="91" spans="1:10" ht="21" customHeight="1">
      <c r="A91" s="5" t="s">
        <v>94</v>
      </c>
      <c r="C91" s="22"/>
      <c r="D91" s="23"/>
      <c r="E91" s="24"/>
      <c r="F91" s="58">
        <f>'SE-Conso'!K18</f>
        <v>309549</v>
      </c>
      <c r="G91" s="28"/>
      <c r="H91" s="58">
        <f>'SE-Separate'!K26</f>
        <v>308477</v>
      </c>
      <c r="J91" s="58">
        <f>'SE-Separate'!K19</f>
        <v>303611</v>
      </c>
    </row>
    <row r="92" spans="1:10" ht="21" customHeight="1">
      <c r="A92" s="1" t="s">
        <v>21</v>
      </c>
      <c r="C92" s="22"/>
      <c r="D92" s="23"/>
      <c r="E92" s="24"/>
      <c r="F92" s="33">
        <f>SUM(F86:F91)</f>
        <v>1026993</v>
      </c>
      <c r="G92" s="28"/>
      <c r="H92" s="33">
        <f>SUM(H86:H91)</f>
        <v>1025921</v>
      </c>
      <c r="J92" s="33">
        <f>SUM(J86:J91)</f>
        <v>1018756</v>
      </c>
    </row>
    <row r="93" spans="1:10" ht="21" customHeight="1" thickBot="1">
      <c r="A93" s="1" t="s">
        <v>22</v>
      </c>
      <c r="C93" s="22"/>
      <c r="D93" s="23"/>
      <c r="E93" s="24"/>
      <c r="F93" s="37">
        <f>SUM(F66,F92)</f>
        <v>2428166</v>
      </c>
      <c r="G93" s="28"/>
      <c r="H93" s="37">
        <f>SUM(H66,H92)</f>
        <v>2426770</v>
      </c>
      <c r="J93" s="37">
        <f>SUM(J66,J92)</f>
        <v>2346274</v>
      </c>
    </row>
    <row r="94" spans="1:10" ht="21" customHeight="1" thickTop="1">
      <c r="A94" s="1"/>
      <c r="C94" s="22"/>
      <c r="D94" s="23"/>
      <c r="E94" s="24"/>
      <c r="F94" s="56"/>
      <c r="G94" s="28"/>
      <c r="H94" s="56"/>
      <c r="J94" s="56"/>
    </row>
    <row r="95" spans="1:7" ht="21" customHeight="1">
      <c r="A95" s="5" t="s">
        <v>5</v>
      </c>
      <c r="C95" s="22"/>
      <c r="G95" s="28"/>
    </row>
    <row r="96" spans="1:7" ht="21" customHeight="1">
      <c r="A96" s="1"/>
      <c r="C96" s="22"/>
      <c r="G96" s="28"/>
    </row>
    <row r="97" spans="1:7" ht="21" customHeight="1">
      <c r="A97" s="59"/>
      <c r="B97" s="60"/>
      <c r="C97" s="61"/>
      <c r="D97" s="61"/>
      <c r="E97" s="25"/>
      <c r="F97" s="61"/>
      <c r="G97" s="28"/>
    </row>
    <row r="98" spans="1:7" ht="21" customHeight="1">
      <c r="A98" s="1"/>
      <c r="C98" s="22"/>
      <c r="D98" s="61"/>
      <c r="E98" s="25"/>
      <c r="F98" s="61"/>
      <c r="G98" s="28"/>
    </row>
    <row r="99" spans="1:7" ht="21" customHeight="1">
      <c r="A99" s="1"/>
      <c r="C99" s="62" t="s">
        <v>33</v>
      </c>
      <c r="E99" s="25"/>
      <c r="F99" s="61"/>
      <c r="G99" s="28"/>
    </row>
    <row r="100" spans="1:5" ht="21" customHeight="1">
      <c r="A100" s="59"/>
      <c r="B100" s="60"/>
      <c r="C100" s="61"/>
      <c r="E100" s="63"/>
    </row>
  </sheetData>
  <sheetProtection/>
  <mergeCells count="3">
    <mergeCell ref="H6:J6"/>
    <mergeCell ref="H40:J40"/>
    <mergeCell ref="H74:J74"/>
  </mergeCells>
  <printOptions horizontalCentered="1"/>
  <pageMargins left="0.866141732283465" right="0.31496062992126" top="0.905511811023622" bottom="0.196850393700787" header="0.196850393700787" footer="0.196850393700787"/>
  <pageSetup firstPageNumber="2" useFirstPageNumber="1" fitToHeight="0" horizontalDpi="600" verticalDpi="600" orientation="portrait" paperSize="9" scale="85" r:id="rId2"/>
  <rowBreaks count="2" manualBreakCount="2">
    <brk id="34" max="255" man="1"/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1"/>
  <sheetViews>
    <sheetView showGridLines="0" view="pageBreakPreview" zoomScaleNormal="70" zoomScaleSheetLayoutView="100" zoomScalePageLayoutView="0" workbookViewId="0" topLeftCell="A2">
      <selection activeCell="C2" sqref="C2"/>
    </sheetView>
  </sheetViews>
  <sheetFormatPr defaultColWidth="9.140625" defaultRowHeight="20.25" customHeight="1"/>
  <cols>
    <col min="1" max="1" width="30.7109375" style="5" customWidth="1"/>
    <col min="2" max="2" width="22.421875" style="5" customWidth="1"/>
    <col min="3" max="3" width="5.7109375" style="5" customWidth="1"/>
    <col min="4" max="4" width="0.85546875" style="5" customWidth="1"/>
    <col min="5" max="5" width="15.28125" style="5" customWidth="1"/>
    <col min="6" max="6" width="0.85546875" style="5" customWidth="1"/>
    <col min="7" max="7" width="14.7109375" style="5" customWidth="1"/>
    <col min="8" max="8" width="0.85546875" style="5" customWidth="1"/>
    <col min="9" max="9" width="14.7109375" style="5" customWidth="1"/>
    <col min="10" max="16384" width="9.140625" style="5" customWidth="1"/>
  </cols>
  <sheetData>
    <row r="1" spans="1:9" ht="20.25" customHeight="1">
      <c r="A1" s="64"/>
      <c r="B1" s="26"/>
      <c r="C1" s="10"/>
      <c r="D1" s="63"/>
      <c r="E1" s="65"/>
      <c r="I1" s="65" t="s">
        <v>59</v>
      </c>
    </row>
    <row r="2" spans="1:5" ht="20.25" customHeight="1">
      <c r="A2" s="1" t="s">
        <v>167</v>
      </c>
      <c r="B2" s="2"/>
      <c r="C2" s="3"/>
      <c r="D2" s="4"/>
      <c r="E2" s="3"/>
    </row>
    <row r="3" spans="1:5" ht="20.25" customHeight="1">
      <c r="A3" s="1" t="s">
        <v>87</v>
      </c>
      <c r="B3" s="4"/>
      <c r="C3" s="4"/>
      <c r="D3" s="4"/>
      <c r="E3" s="4"/>
    </row>
    <row r="4" spans="1:5" ht="20.25" customHeight="1">
      <c r="A4" s="66" t="s">
        <v>164</v>
      </c>
      <c r="C4" s="4"/>
      <c r="D4" s="4"/>
      <c r="E4" s="4"/>
    </row>
    <row r="5" spans="4:9" ht="20.25" customHeight="1">
      <c r="D5" s="20"/>
      <c r="E5" s="9"/>
      <c r="I5" s="67" t="s">
        <v>104</v>
      </c>
    </row>
    <row r="6" spans="4:9" ht="20.25" customHeight="1">
      <c r="D6" s="20"/>
      <c r="E6" s="19" t="s">
        <v>174</v>
      </c>
      <c r="I6" s="67"/>
    </row>
    <row r="7" spans="4:9" ht="20.25" customHeight="1">
      <c r="D7" s="20"/>
      <c r="E7" s="11" t="s">
        <v>173</v>
      </c>
      <c r="G7" s="119" t="s">
        <v>154</v>
      </c>
      <c r="H7" s="119"/>
      <c r="I7" s="119"/>
    </row>
    <row r="8" spans="3:9" ht="20.25" customHeight="1">
      <c r="C8" s="11" t="s">
        <v>6</v>
      </c>
      <c r="D8" s="20"/>
      <c r="E8" s="13">
        <v>2018</v>
      </c>
      <c r="G8" s="13">
        <v>2018</v>
      </c>
      <c r="H8" s="16"/>
      <c r="I8" s="13">
        <v>2017</v>
      </c>
    </row>
    <row r="9" spans="1:5" ht="20.25" customHeight="1">
      <c r="A9" s="1" t="s">
        <v>53</v>
      </c>
      <c r="C9" s="15"/>
      <c r="D9" s="12"/>
      <c r="E9" s="68"/>
    </row>
    <row r="10" spans="1:5" ht="20.25" customHeight="1">
      <c r="A10" s="1" t="s">
        <v>23</v>
      </c>
      <c r="C10" s="23"/>
      <c r="D10" s="20"/>
      <c r="E10" s="10"/>
    </row>
    <row r="11" spans="1:9" ht="20.25" customHeight="1">
      <c r="A11" s="5" t="s">
        <v>4</v>
      </c>
      <c r="C11" s="23" t="s">
        <v>115</v>
      </c>
      <c r="D11" s="24"/>
      <c r="E11" s="27">
        <v>58880</v>
      </c>
      <c r="G11" s="27">
        <v>58880</v>
      </c>
      <c r="H11" s="25"/>
      <c r="I11" s="27">
        <v>65933</v>
      </c>
    </row>
    <row r="12" spans="1:9" ht="20.25" customHeight="1">
      <c r="A12" s="5" t="s">
        <v>8</v>
      </c>
      <c r="C12" s="23" t="s">
        <v>119</v>
      </c>
      <c r="D12" s="24"/>
      <c r="E12" s="56">
        <v>38586</v>
      </c>
      <c r="G12" s="56">
        <v>36913</v>
      </c>
      <c r="H12" s="25"/>
      <c r="I12" s="56">
        <v>32811</v>
      </c>
    </row>
    <row r="13" spans="1:9" ht="20.25" customHeight="1">
      <c r="A13" s="5" t="s">
        <v>31</v>
      </c>
      <c r="C13" s="23" t="s">
        <v>170</v>
      </c>
      <c r="D13" s="24"/>
      <c r="E13" s="34">
        <v>5169</v>
      </c>
      <c r="G13" s="34">
        <v>5168</v>
      </c>
      <c r="H13" s="25"/>
      <c r="I13" s="34">
        <v>1916</v>
      </c>
    </row>
    <row r="14" spans="1:9" ht="20.25" customHeight="1">
      <c r="A14" s="1" t="s">
        <v>24</v>
      </c>
      <c r="C14" s="23"/>
      <c r="D14" s="24"/>
      <c r="E14" s="33">
        <f>SUM(E11:E13)</f>
        <v>102635</v>
      </c>
      <c r="G14" s="33">
        <f>SUM(G11:G13)</f>
        <v>100961</v>
      </c>
      <c r="H14" s="25"/>
      <c r="I14" s="33">
        <f>SUM(I11:I13)</f>
        <v>100660</v>
      </c>
    </row>
    <row r="15" spans="1:9" ht="20.25" customHeight="1">
      <c r="A15" s="1" t="s">
        <v>25</v>
      </c>
      <c r="C15" s="23"/>
      <c r="D15" s="24"/>
      <c r="E15" s="34"/>
      <c r="G15" s="34"/>
      <c r="H15" s="25"/>
      <c r="I15" s="34"/>
    </row>
    <row r="16" spans="1:9" ht="20.25" customHeight="1">
      <c r="A16" s="5" t="s">
        <v>190</v>
      </c>
      <c r="C16" s="23"/>
      <c r="D16" s="24"/>
      <c r="E16" s="34">
        <v>1075</v>
      </c>
      <c r="G16" s="34">
        <v>1075</v>
      </c>
      <c r="H16" s="25"/>
      <c r="I16" s="34">
        <v>11203</v>
      </c>
    </row>
    <row r="17" spans="1:9" ht="20.25" customHeight="1">
      <c r="A17" s="5" t="s">
        <v>32</v>
      </c>
      <c r="C17" s="23"/>
      <c r="D17" s="24"/>
      <c r="E17" s="34">
        <v>18103</v>
      </c>
      <c r="G17" s="34">
        <v>17637</v>
      </c>
      <c r="H17" s="25"/>
      <c r="I17" s="34">
        <v>20390</v>
      </c>
    </row>
    <row r="18" spans="1:9" ht="20.25" customHeight="1">
      <c r="A18" s="5" t="s">
        <v>107</v>
      </c>
      <c r="C18" s="23" t="s">
        <v>106</v>
      </c>
      <c r="D18" s="24"/>
      <c r="E18" s="34">
        <v>17500</v>
      </c>
      <c r="G18" s="34">
        <v>17500</v>
      </c>
      <c r="H18" s="25"/>
      <c r="I18" s="34">
        <v>7950</v>
      </c>
    </row>
    <row r="19" spans="1:9" ht="20.25" customHeight="1">
      <c r="A19" s="1" t="s">
        <v>26</v>
      </c>
      <c r="C19" s="23"/>
      <c r="D19" s="24"/>
      <c r="E19" s="33">
        <f>SUM(E16:E18)</f>
        <v>36678</v>
      </c>
      <c r="G19" s="33">
        <f>SUM(G16:G18)</f>
        <v>36212</v>
      </c>
      <c r="H19" s="25"/>
      <c r="I19" s="33">
        <f>SUM(I16:I18)</f>
        <v>39543</v>
      </c>
    </row>
    <row r="20" spans="1:9" ht="20.25" customHeight="1">
      <c r="A20" s="1" t="s">
        <v>123</v>
      </c>
      <c r="B20" s="1"/>
      <c r="C20" s="23"/>
      <c r="D20" s="24"/>
      <c r="E20" s="34">
        <f>E14-E19</f>
        <v>65957</v>
      </c>
      <c r="G20" s="34">
        <f>G14-G19</f>
        <v>64749</v>
      </c>
      <c r="H20" s="25"/>
      <c r="I20" s="34">
        <f>I14-I19</f>
        <v>61117</v>
      </c>
    </row>
    <row r="21" spans="1:9" ht="20.25" customHeight="1">
      <c r="A21" s="5" t="s">
        <v>28</v>
      </c>
      <c r="C21" s="69"/>
      <c r="D21" s="24"/>
      <c r="E21" s="70">
        <v>-16533</v>
      </c>
      <c r="G21" s="70">
        <v>-16533</v>
      </c>
      <c r="H21" s="25"/>
      <c r="I21" s="70">
        <v>-15269</v>
      </c>
    </row>
    <row r="22" spans="1:9" ht="20.25" customHeight="1">
      <c r="A22" s="1" t="s">
        <v>43</v>
      </c>
      <c r="B22" s="1"/>
      <c r="C22" s="23"/>
      <c r="D22" s="24"/>
      <c r="E22" s="56">
        <f>SUM(E20:E21)</f>
        <v>49424</v>
      </c>
      <c r="G22" s="56">
        <f>SUM(G20:G21)</f>
        <v>48216</v>
      </c>
      <c r="H22" s="25"/>
      <c r="I22" s="56">
        <f>SUM(I20:I21)</f>
        <v>45848</v>
      </c>
    </row>
    <row r="23" spans="1:9" ht="20.25" customHeight="1">
      <c r="A23" s="5" t="s">
        <v>41</v>
      </c>
      <c r="C23" s="23" t="s">
        <v>71</v>
      </c>
      <c r="D23" s="24"/>
      <c r="E23" s="49">
        <v>-9839</v>
      </c>
      <c r="G23" s="49">
        <v>-9703</v>
      </c>
      <c r="H23" s="25"/>
      <c r="I23" s="49">
        <v>-9249</v>
      </c>
    </row>
    <row r="24" spans="1:9" ht="20.25" customHeight="1">
      <c r="A24" s="1" t="s">
        <v>60</v>
      </c>
      <c r="C24" s="23"/>
      <c r="D24" s="24"/>
      <c r="E24" s="33">
        <f>SUM(E22:E23)</f>
        <v>39585</v>
      </c>
      <c r="G24" s="33">
        <f>SUM(G22:G23)</f>
        <v>38513</v>
      </c>
      <c r="H24" s="25"/>
      <c r="I24" s="33">
        <f>SUM(I22:I23)</f>
        <v>36599</v>
      </c>
    </row>
    <row r="25" spans="1:9" ht="20.25" customHeight="1">
      <c r="A25" s="1"/>
      <c r="C25" s="23"/>
      <c r="D25" s="24"/>
      <c r="E25" s="56"/>
      <c r="G25" s="56"/>
      <c r="H25" s="25"/>
      <c r="I25" s="56"/>
    </row>
    <row r="26" spans="1:9" ht="20.25" customHeight="1">
      <c r="A26" s="71" t="s">
        <v>89</v>
      </c>
      <c r="B26" s="72"/>
      <c r="C26" s="23"/>
      <c r="D26" s="24"/>
      <c r="E26" s="73">
        <v>0</v>
      </c>
      <c r="G26" s="73">
        <v>0</v>
      </c>
      <c r="H26" s="25"/>
      <c r="I26" s="73">
        <v>0</v>
      </c>
    </row>
    <row r="27" spans="1:9" ht="20.25" customHeight="1">
      <c r="A27" s="71"/>
      <c r="B27" s="72"/>
      <c r="C27" s="23"/>
      <c r="D27" s="24"/>
      <c r="E27" s="56"/>
      <c r="G27" s="56"/>
      <c r="H27" s="25"/>
      <c r="I27" s="56"/>
    </row>
    <row r="28" spans="1:9" ht="20.25" customHeight="1" thickBot="1">
      <c r="A28" s="71" t="s">
        <v>61</v>
      </c>
      <c r="B28" s="72"/>
      <c r="C28" s="23"/>
      <c r="D28" s="24"/>
      <c r="E28" s="37">
        <f>SUM(E24:E26)</f>
        <v>39585</v>
      </c>
      <c r="G28" s="37">
        <f>SUM(G24:G26)</f>
        <v>38513</v>
      </c>
      <c r="H28" s="25"/>
      <c r="I28" s="37">
        <f>SUM(I24:I26)</f>
        <v>36599</v>
      </c>
    </row>
    <row r="29" spans="1:9" ht="20.25" customHeight="1" thickTop="1">
      <c r="A29" s="1"/>
      <c r="C29" s="23"/>
      <c r="D29" s="24"/>
      <c r="E29" s="56"/>
      <c r="G29" s="56"/>
      <c r="H29" s="25"/>
      <c r="I29" s="56"/>
    </row>
    <row r="30" spans="1:9" ht="20.25" customHeight="1">
      <c r="A30" s="71" t="s">
        <v>85</v>
      </c>
      <c r="C30" s="74">
        <v>23</v>
      </c>
      <c r="D30" s="75"/>
      <c r="E30" s="26"/>
      <c r="G30" s="26"/>
      <c r="H30" s="26"/>
      <c r="I30" s="26"/>
    </row>
    <row r="31" spans="1:9" ht="20.25" customHeight="1" thickBot="1">
      <c r="A31" s="30" t="s">
        <v>143</v>
      </c>
      <c r="B31" s="72"/>
      <c r="C31" s="76"/>
      <c r="D31" s="75"/>
      <c r="E31" s="77">
        <f>E28/(220076056/1000)</f>
        <v>0.17986963561360805</v>
      </c>
      <c r="F31" s="109"/>
      <c r="G31" s="77">
        <v>0.17</v>
      </c>
      <c r="H31" s="78"/>
      <c r="I31" s="77">
        <v>0.17</v>
      </c>
    </row>
    <row r="32" spans="1:9" ht="20.25" customHeight="1" thickBot="1" thickTop="1">
      <c r="A32" s="30" t="s">
        <v>144</v>
      </c>
      <c r="B32" s="72"/>
      <c r="C32" s="76"/>
      <c r="D32" s="75"/>
      <c r="E32" s="77">
        <v>0.15</v>
      </c>
      <c r="G32" s="77">
        <v>0.15</v>
      </c>
      <c r="H32" s="78"/>
      <c r="I32" s="77">
        <v>0.14</v>
      </c>
    </row>
    <row r="33" spans="3:5" ht="20.25" customHeight="1" thickTop="1">
      <c r="C33" s="79"/>
      <c r="D33" s="24"/>
      <c r="E33" s="80"/>
    </row>
    <row r="34" spans="1:5" ht="20.25" customHeight="1">
      <c r="A34" s="5" t="s">
        <v>5</v>
      </c>
      <c r="C34" s="81"/>
      <c r="D34" s="22"/>
      <c r="E34" s="81"/>
    </row>
    <row r="35" spans="1:9" ht="20.25" customHeight="1">
      <c r="A35" s="64"/>
      <c r="B35" s="26"/>
      <c r="C35" s="10"/>
      <c r="D35" s="63"/>
      <c r="E35" s="65"/>
      <c r="I35" s="65" t="s">
        <v>59</v>
      </c>
    </row>
    <row r="36" spans="1:5" ht="20.25" customHeight="1">
      <c r="A36" s="1" t="s">
        <v>167</v>
      </c>
      <c r="B36" s="2"/>
      <c r="C36" s="3"/>
      <c r="D36" s="4"/>
      <c r="E36" s="3"/>
    </row>
    <row r="37" spans="1:5" ht="20.25" customHeight="1">
      <c r="A37" s="1" t="s">
        <v>184</v>
      </c>
      <c r="B37" s="4"/>
      <c r="C37" s="4"/>
      <c r="D37" s="4"/>
      <c r="E37" s="4"/>
    </row>
    <row r="38" spans="1:5" ht="20.25" customHeight="1">
      <c r="A38" s="66" t="s">
        <v>165</v>
      </c>
      <c r="C38" s="4"/>
      <c r="D38" s="4"/>
      <c r="E38" s="4"/>
    </row>
    <row r="39" spans="4:9" ht="20.25" customHeight="1">
      <c r="D39" s="20"/>
      <c r="E39" s="9"/>
      <c r="I39" s="67" t="s">
        <v>104</v>
      </c>
    </row>
    <row r="40" spans="4:9" ht="20.25" customHeight="1">
      <c r="D40" s="20"/>
      <c r="E40" s="19" t="s">
        <v>174</v>
      </c>
      <c r="I40" s="67"/>
    </row>
    <row r="41" spans="4:9" ht="20.25" customHeight="1">
      <c r="D41" s="20"/>
      <c r="E41" s="11" t="s">
        <v>173</v>
      </c>
      <c r="G41" s="119" t="s">
        <v>154</v>
      </c>
      <c r="H41" s="119"/>
      <c r="I41" s="119"/>
    </row>
    <row r="42" spans="3:9" ht="20.25" customHeight="1">
      <c r="C42" s="11" t="s">
        <v>6</v>
      </c>
      <c r="D42" s="20"/>
      <c r="E42" s="13">
        <v>2018</v>
      </c>
      <c r="G42" s="13">
        <v>2018</v>
      </c>
      <c r="H42" s="16"/>
      <c r="I42" s="13">
        <v>2017</v>
      </c>
    </row>
    <row r="43" spans="1:5" ht="20.25" customHeight="1">
      <c r="A43" s="1" t="s">
        <v>53</v>
      </c>
      <c r="C43" s="15"/>
      <c r="D43" s="12"/>
      <c r="E43" s="68"/>
    </row>
    <row r="44" spans="1:5" ht="20.25" customHeight="1">
      <c r="A44" s="1" t="s">
        <v>23</v>
      </c>
      <c r="C44" s="23"/>
      <c r="D44" s="20"/>
      <c r="E44" s="10"/>
    </row>
    <row r="45" spans="1:9" ht="20.25" customHeight="1">
      <c r="A45" s="5" t="s">
        <v>4</v>
      </c>
      <c r="C45" s="23" t="s">
        <v>115</v>
      </c>
      <c r="D45" s="24"/>
      <c r="E45" s="27">
        <v>123448</v>
      </c>
      <c r="G45" s="27">
        <v>123448</v>
      </c>
      <c r="H45" s="25"/>
      <c r="I45" s="27">
        <v>127232</v>
      </c>
    </row>
    <row r="46" spans="1:9" ht="20.25" customHeight="1">
      <c r="A46" s="5" t="s">
        <v>8</v>
      </c>
      <c r="C46" s="23" t="s">
        <v>119</v>
      </c>
      <c r="D46" s="24"/>
      <c r="E46" s="56">
        <v>80240</v>
      </c>
      <c r="G46" s="56">
        <v>78567</v>
      </c>
      <c r="H46" s="25"/>
      <c r="I46" s="56">
        <v>64273</v>
      </c>
    </row>
    <row r="47" spans="1:9" ht="20.25" customHeight="1">
      <c r="A47" s="5" t="s">
        <v>31</v>
      </c>
      <c r="C47" s="23" t="s">
        <v>170</v>
      </c>
      <c r="D47" s="24"/>
      <c r="E47" s="34">
        <v>12589</v>
      </c>
      <c r="G47" s="34">
        <v>12588</v>
      </c>
      <c r="H47" s="25"/>
      <c r="I47" s="34">
        <v>5156</v>
      </c>
    </row>
    <row r="48" spans="1:9" ht="20.25" customHeight="1">
      <c r="A48" s="1" t="s">
        <v>24</v>
      </c>
      <c r="C48" s="23"/>
      <c r="D48" s="24"/>
      <c r="E48" s="33">
        <f>SUM(E45:E47)</f>
        <v>216277</v>
      </c>
      <c r="G48" s="33">
        <f>SUM(G45:G47)</f>
        <v>214603</v>
      </c>
      <c r="H48" s="25"/>
      <c r="I48" s="33">
        <f>SUM(I45:I47)</f>
        <v>196661</v>
      </c>
    </row>
    <row r="49" spans="1:9" ht="20.25" customHeight="1">
      <c r="A49" s="1" t="s">
        <v>25</v>
      </c>
      <c r="C49" s="23"/>
      <c r="D49" s="24"/>
      <c r="E49" s="34"/>
      <c r="G49" s="34"/>
      <c r="H49" s="25"/>
      <c r="I49" s="34"/>
    </row>
    <row r="50" spans="1:9" ht="20.25" customHeight="1">
      <c r="A50" s="5" t="s">
        <v>190</v>
      </c>
      <c r="C50" s="23"/>
      <c r="D50" s="24"/>
      <c r="E50" s="34">
        <v>12933</v>
      </c>
      <c r="G50" s="34">
        <v>12933</v>
      </c>
      <c r="H50" s="25"/>
      <c r="I50" s="34">
        <v>20904</v>
      </c>
    </row>
    <row r="51" spans="1:9" ht="20.25" customHeight="1">
      <c r="A51" s="5" t="s">
        <v>32</v>
      </c>
      <c r="C51" s="23"/>
      <c r="D51" s="24"/>
      <c r="E51" s="34">
        <v>39489</v>
      </c>
      <c r="G51" s="34">
        <v>39023</v>
      </c>
      <c r="H51" s="25"/>
      <c r="I51" s="34">
        <v>42171</v>
      </c>
    </row>
    <row r="52" spans="1:9" ht="20.25" customHeight="1">
      <c r="A52" s="5" t="s">
        <v>107</v>
      </c>
      <c r="C52" s="23" t="s">
        <v>106</v>
      </c>
      <c r="D52" s="24"/>
      <c r="E52" s="34">
        <v>34585</v>
      </c>
      <c r="G52" s="34">
        <v>34585</v>
      </c>
      <c r="H52" s="25"/>
      <c r="I52" s="34">
        <v>12950</v>
      </c>
    </row>
    <row r="53" spans="1:9" ht="20.25" customHeight="1">
      <c r="A53" s="1" t="s">
        <v>26</v>
      </c>
      <c r="C53" s="23"/>
      <c r="D53" s="24"/>
      <c r="E53" s="33">
        <f>SUM(E50:E52)</f>
        <v>87007</v>
      </c>
      <c r="G53" s="33">
        <f>SUM(G50:G52)</f>
        <v>86541</v>
      </c>
      <c r="H53" s="25"/>
      <c r="I53" s="33">
        <f>SUM(I50:I52)</f>
        <v>76025</v>
      </c>
    </row>
    <row r="54" spans="1:9" ht="20.25" customHeight="1">
      <c r="A54" s="1" t="s">
        <v>123</v>
      </c>
      <c r="B54" s="1"/>
      <c r="C54" s="23"/>
      <c r="D54" s="24"/>
      <c r="E54" s="34">
        <f>E48-E53</f>
        <v>129270</v>
      </c>
      <c r="G54" s="34">
        <f>G48-G53</f>
        <v>128062</v>
      </c>
      <c r="H54" s="25"/>
      <c r="I54" s="34">
        <f>I48-I53</f>
        <v>120636</v>
      </c>
    </row>
    <row r="55" spans="1:9" ht="20.25" customHeight="1">
      <c r="A55" s="5" t="s">
        <v>28</v>
      </c>
      <c r="C55" s="69"/>
      <c r="D55" s="24"/>
      <c r="E55" s="70">
        <v>-33896</v>
      </c>
      <c r="G55" s="70">
        <v>-33896</v>
      </c>
      <c r="H55" s="25"/>
      <c r="I55" s="70">
        <v>-31883</v>
      </c>
    </row>
    <row r="56" spans="1:9" ht="20.25" customHeight="1">
      <c r="A56" s="1" t="s">
        <v>43</v>
      </c>
      <c r="B56" s="1"/>
      <c r="C56" s="23"/>
      <c r="D56" s="24"/>
      <c r="E56" s="56">
        <f>SUM(E54:E55)</f>
        <v>95374</v>
      </c>
      <c r="G56" s="56">
        <f>SUM(G54:G55)</f>
        <v>94166</v>
      </c>
      <c r="H56" s="25"/>
      <c r="I56" s="56">
        <f>SUM(I54:I55)</f>
        <v>88753</v>
      </c>
    </row>
    <row r="57" spans="1:9" ht="20.25" customHeight="1">
      <c r="A57" s="5" t="s">
        <v>41</v>
      </c>
      <c r="C57" s="23" t="s">
        <v>71</v>
      </c>
      <c r="D57" s="24"/>
      <c r="E57" s="49">
        <v>-19011</v>
      </c>
      <c r="G57" s="49">
        <v>-18875</v>
      </c>
      <c r="H57" s="25"/>
      <c r="I57" s="49">
        <v>-17723</v>
      </c>
    </row>
    <row r="58" spans="1:9" ht="20.25" customHeight="1">
      <c r="A58" s="1" t="s">
        <v>60</v>
      </c>
      <c r="C58" s="23"/>
      <c r="D58" s="24"/>
      <c r="E58" s="33">
        <f>SUM(E56:E57)</f>
        <v>76363</v>
      </c>
      <c r="G58" s="33">
        <f>SUM(G56:G57)</f>
        <v>75291</v>
      </c>
      <c r="H58" s="25"/>
      <c r="I58" s="33">
        <f>SUM(I56:I57)</f>
        <v>71030</v>
      </c>
    </row>
    <row r="59" spans="1:9" ht="20.25" customHeight="1">
      <c r="A59" s="1"/>
      <c r="C59" s="23"/>
      <c r="D59" s="24"/>
      <c r="E59" s="56"/>
      <c r="G59" s="56"/>
      <c r="H59" s="25"/>
      <c r="I59" s="56"/>
    </row>
    <row r="60" spans="1:9" ht="20.25" customHeight="1">
      <c r="A60" s="71" t="s">
        <v>89</v>
      </c>
      <c r="B60" s="72"/>
      <c r="C60" s="23"/>
      <c r="D60" s="24"/>
      <c r="E60" s="73">
        <v>0</v>
      </c>
      <c r="G60" s="73">
        <v>0</v>
      </c>
      <c r="H60" s="25"/>
      <c r="I60" s="73">
        <v>0</v>
      </c>
    </row>
    <row r="61" spans="1:9" ht="20.25" customHeight="1">
      <c r="A61" s="71"/>
      <c r="B61" s="72"/>
      <c r="C61" s="23"/>
      <c r="D61" s="24"/>
      <c r="E61" s="56"/>
      <c r="G61" s="56"/>
      <c r="H61" s="25"/>
      <c r="I61" s="56"/>
    </row>
    <row r="62" spans="1:9" ht="20.25" customHeight="1" thickBot="1">
      <c r="A62" s="71" t="s">
        <v>61</v>
      </c>
      <c r="B62" s="72"/>
      <c r="C62" s="23"/>
      <c r="D62" s="24"/>
      <c r="E62" s="37">
        <f>SUM(E58:E60)</f>
        <v>76363</v>
      </c>
      <c r="G62" s="37">
        <f>SUM(G58:G60)</f>
        <v>75291</v>
      </c>
      <c r="H62" s="25"/>
      <c r="I62" s="37">
        <f>SUM(I58:I60)</f>
        <v>71030</v>
      </c>
    </row>
    <row r="63" spans="1:9" ht="20.25" customHeight="1" thickTop="1">
      <c r="A63" s="1"/>
      <c r="C63" s="23"/>
      <c r="D63" s="24"/>
      <c r="E63" s="56"/>
      <c r="G63" s="56"/>
      <c r="H63" s="25"/>
      <c r="I63" s="56"/>
    </row>
    <row r="64" spans="1:9" ht="20.25" customHeight="1">
      <c r="A64" s="71" t="s">
        <v>85</v>
      </c>
      <c r="C64" s="74">
        <v>23</v>
      </c>
      <c r="D64" s="75"/>
      <c r="E64" s="26"/>
      <c r="G64" s="26"/>
      <c r="H64" s="26"/>
      <c r="I64" s="26"/>
    </row>
    <row r="65" spans="1:9" ht="20.25" customHeight="1" thickBot="1">
      <c r="A65" s="30" t="s">
        <v>143</v>
      </c>
      <c r="B65" s="72"/>
      <c r="C65" s="76"/>
      <c r="D65" s="75"/>
      <c r="E65" s="77">
        <v>0.35</v>
      </c>
      <c r="F65" s="109"/>
      <c r="G65" s="77">
        <v>0.34</v>
      </c>
      <c r="H65" s="78"/>
      <c r="I65" s="77">
        <v>0.32</v>
      </c>
    </row>
    <row r="66" spans="1:9" ht="20.25" customHeight="1" thickBot="1" thickTop="1">
      <c r="A66" s="30" t="s">
        <v>144</v>
      </c>
      <c r="B66" s="72"/>
      <c r="C66" s="76"/>
      <c r="D66" s="75"/>
      <c r="E66" s="77">
        <v>0.29</v>
      </c>
      <c r="G66" s="77">
        <v>0.28</v>
      </c>
      <c r="H66" s="78"/>
      <c r="I66" s="77">
        <v>0.3</v>
      </c>
    </row>
    <row r="67" spans="3:5" ht="20.25" customHeight="1" thickTop="1">
      <c r="C67" s="79"/>
      <c r="D67" s="24"/>
      <c r="E67" s="80"/>
    </row>
    <row r="68" spans="1:5" ht="20.25" customHeight="1">
      <c r="A68" s="5" t="s">
        <v>5</v>
      </c>
      <c r="C68" s="81"/>
      <c r="D68" s="22"/>
      <c r="E68" s="81"/>
    </row>
    <row r="69" spans="1:9" ht="20.25" customHeight="1">
      <c r="A69" s="64"/>
      <c r="B69" s="26"/>
      <c r="C69" s="10"/>
      <c r="D69" s="63"/>
      <c r="E69" s="65"/>
      <c r="I69" s="65" t="s">
        <v>59</v>
      </c>
    </row>
    <row r="70" spans="1:5" ht="20.25" customHeight="1">
      <c r="A70" s="1" t="s">
        <v>167</v>
      </c>
      <c r="B70" s="2"/>
      <c r="C70" s="3"/>
      <c r="D70" s="4"/>
      <c r="E70" s="3"/>
    </row>
    <row r="71" spans="1:5" ht="20.25" customHeight="1">
      <c r="A71" s="71" t="s">
        <v>186</v>
      </c>
      <c r="B71" s="30"/>
      <c r="C71" s="82"/>
      <c r="D71" s="83"/>
      <c r="E71" s="82"/>
    </row>
    <row r="72" spans="1:5" ht="20.25" customHeight="1">
      <c r="A72" s="66" t="s">
        <v>165</v>
      </c>
      <c r="C72" s="4"/>
      <c r="D72" s="4"/>
      <c r="E72" s="4"/>
    </row>
    <row r="73" spans="4:9" ht="20.25" customHeight="1">
      <c r="D73" s="20"/>
      <c r="E73" s="9"/>
      <c r="I73" s="67" t="s">
        <v>58</v>
      </c>
    </row>
    <row r="74" spans="4:9" ht="20.25" customHeight="1">
      <c r="D74" s="20"/>
      <c r="E74" s="19" t="s">
        <v>174</v>
      </c>
      <c r="I74" s="67"/>
    </row>
    <row r="75" spans="4:9" ht="20.25" customHeight="1">
      <c r="D75" s="20"/>
      <c r="E75" s="11" t="s">
        <v>173</v>
      </c>
      <c r="G75" s="119" t="s">
        <v>154</v>
      </c>
      <c r="H75" s="119"/>
      <c r="I75" s="119"/>
    </row>
    <row r="76" spans="3:9" ht="20.25" customHeight="1">
      <c r="C76" s="19"/>
      <c r="D76" s="20"/>
      <c r="E76" s="13">
        <v>2018</v>
      </c>
      <c r="G76" s="13">
        <v>2018</v>
      </c>
      <c r="H76" s="16"/>
      <c r="I76" s="13">
        <v>2017</v>
      </c>
    </row>
    <row r="77" spans="1:5" ht="20.25" customHeight="1">
      <c r="A77" s="1" t="s">
        <v>139</v>
      </c>
      <c r="C77" s="19"/>
      <c r="D77" s="20"/>
      <c r="E77" s="18"/>
    </row>
    <row r="78" spans="1:9" ht="20.25" customHeight="1">
      <c r="A78" s="30" t="s">
        <v>43</v>
      </c>
      <c r="B78" s="84"/>
      <c r="C78" s="30"/>
      <c r="D78" s="30"/>
      <c r="E78" s="49">
        <f>E56</f>
        <v>95374</v>
      </c>
      <c r="G78" s="49">
        <f>G56</f>
        <v>94166</v>
      </c>
      <c r="H78" s="49"/>
      <c r="I78" s="49">
        <f>I56</f>
        <v>88753</v>
      </c>
    </row>
    <row r="79" spans="1:9" ht="20.25" customHeight="1">
      <c r="A79" s="30" t="s">
        <v>155</v>
      </c>
      <c r="B79" s="84"/>
      <c r="C79" s="30"/>
      <c r="D79" s="30"/>
      <c r="E79" s="85"/>
      <c r="G79" s="85"/>
      <c r="H79" s="49"/>
      <c r="I79" s="85"/>
    </row>
    <row r="80" spans="1:8" ht="20.25" customHeight="1">
      <c r="A80" s="30" t="s">
        <v>156</v>
      </c>
      <c r="B80" s="84"/>
      <c r="C80" s="30"/>
      <c r="D80" s="30"/>
      <c r="H80" s="49"/>
    </row>
    <row r="81" spans="1:9" ht="20.25" customHeight="1">
      <c r="A81" s="30" t="s">
        <v>95</v>
      </c>
      <c r="B81" s="30"/>
      <c r="C81" s="30"/>
      <c r="D81" s="30"/>
      <c r="E81" s="85">
        <v>1564</v>
      </c>
      <c r="G81" s="85">
        <v>1564</v>
      </c>
      <c r="H81" s="49"/>
      <c r="I81" s="85">
        <v>1479</v>
      </c>
    </row>
    <row r="82" spans="1:9" ht="20.25" customHeight="1">
      <c r="A82" s="84" t="s">
        <v>112</v>
      </c>
      <c r="B82" s="84"/>
      <c r="C82" s="30"/>
      <c r="D82" s="30"/>
      <c r="E82" s="85">
        <v>34585</v>
      </c>
      <c r="G82" s="85">
        <v>34585</v>
      </c>
      <c r="H82" s="49"/>
      <c r="I82" s="85">
        <v>12950</v>
      </c>
    </row>
    <row r="83" spans="1:9" ht="20.25" customHeight="1">
      <c r="A83" s="84" t="s">
        <v>191</v>
      </c>
      <c r="B83" s="84"/>
      <c r="C83" s="30"/>
      <c r="D83" s="30"/>
      <c r="E83" s="85">
        <v>-6</v>
      </c>
      <c r="G83" s="85">
        <v>-6</v>
      </c>
      <c r="H83" s="49"/>
      <c r="I83" s="85">
        <v>-193</v>
      </c>
    </row>
    <row r="84" spans="1:9" ht="20.25" customHeight="1">
      <c r="A84" s="84" t="s">
        <v>192</v>
      </c>
      <c r="B84" s="84"/>
      <c r="C84" s="30"/>
      <c r="D84" s="30"/>
      <c r="E84" s="85">
        <v>-671</v>
      </c>
      <c r="G84" s="85">
        <v>-671</v>
      </c>
      <c r="H84" s="49"/>
      <c r="I84" s="85">
        <v>0</v>
      </c>
    </row>
    <row r="85" spans="1:9" ht="20.25" customHeight="1">
      <c r="A85" s="30" t="s">
        <v>96</v>
      </c>
      <c r="B85" s="84"/>
      <c r="C85" s="30"/>
      <c r="D85" s="30"/>
      <c r="E85" s="85">
        <v>-2</v>
      </c>
      <c r="G85" s="85">
        <v>-2</v>
      </c>
      <c r="I85" s="72">
        <v>-2</v>
      </c>
    </row>
    <row r="86" spans="1:4" ht="20.25" customHeight="1">
      <c r="A86" s="84" t="s">
        <v>97</v>
      </c>
      <c r="B86" s="30"/>
      <c r="C86" s="30"/>
      <c r="D86" s="30"/>
    </row>
    <row r="87" spans="1:9" ht="20.25" customHeight="1">
      <c r="A87" s="84" t="s">
        <v>136</v>
      </c>
      <c r="B87" s="84"/>
      <c r="C87" s="30"/>
      <c r="D87" s="30"/>
      <c r="E87" s="85">
        <v>-14181</v>
      </c>
      <c r="G87" s="85">
        <v>-14181</v>
      </c>
      <c r="H87" s="49"/>
      <c r="I87" s="72">
        <v>-20573</v>
      </c>
    </row>
    <row r="88" spans="1:9" ht="20.25" customHeight="1">
      <c r="A88" s="30" t="s">
        <v>82</v>
      </c>
      <c r="B88" s="84"/>
      <c r="C88" s="30"/>
      <c r="D88" s="30"/>
      <c r="E88" s="49">
        <v>352</v>
      </c>
      <c r="G88" s="49">
        <v>352</v>
      </c>
      <c r="H88" s="49"/>
      <c r="I88" s="85">
        <v>260</v>
      </c>
    </row>
    <row r="89" spans="1:9" ht="20.25" customHeight="1">
      <c r="A89" s="84" t="s">
        <v>101</v>
      </c>
      <c r="B89" s="84"/>
      <c r="C89" s="30"/>
      <c r="D89" s="30"/>
      <c r="E89" s="70">
        <v>33895</v>
      </c>
      <c r="G89" s="70">
        <v>33895</v>
      </c>
      <c r="H89" s="49"/>
      <c r="I89" s="70">
        <v>31883</v>
      </c>
    </row>
    <row r="90" spans="1:4" ht="20.25" customHeight="1">
      <c r="A90" s="30" t="s">
        <v>91</v>
      </c>
      <c r="B90" s="84"/>
      <c r="C90" s="30"/>
      <c r="D90" s="30"/>
    </row>
    <row r="91" spans="1:9" ht="20.25" customHeight="1">
      <c r="A91" s="30" t="s">
        <v>44</v>
      </c>
      <c r="B91" s="84"/>
      <c r="C91" s="30"/>
      <c r="D91" s="30"/>
      <c r="E91" s="49">
        <f>SUM(E78:E89)</f>
        <v>150910</v>
      </c>
      <c r="G91" s="49">
        <f>SUM(G78:G89)</f>
        <v>149702</v>
      </c>
      <c r="H91" s="49"/>
      <c r="I91" s="49">
        <f>SUM(I78:I89)</f>
        <v>114557</v>
      </c>
    </row>
    <row r="92" spans="1:9" ht="20.25" customHeight="1">
      <c r="A92" s="30" t="s">
        <v>45</v>
      </c>
      <c r="B92" s="84"/>
      <c r="C92" s="30"/>
      <c r="D92" s="30"/>
      <c r="E92" s="86"/>
      <c r="G92" s="86"/>
      <c r="H92" s="86"/>
      <c r="I92" s="86"/>
    </row>
    <row r="93" spans="1:9" ht="20.25" customHeight="1">
      <c r="A93" s="30" t="s">
        <v>46</v>
      </c>
      <c r="B93" s="84"/>
      <c r="C93" s="30"/>
      <c r="D93" s="30"/>
      <c r="E93" s="85">
        <v>8853</v>
      </c>
      <c r="G93" s="85">
        <v>8859</v>
      </c>
      <c r="H93" s="49"/>
      <c r="I93" s="85">
        <v>-820</v>
      </c>
    </row>
    <row r="94" spans="1:9" ht="20.25" customHeight="1">
      <c r="A94" s="30" t="s">
        <v>54</v>
      </c>
      <c r="B94" s="30"/>
      <c r="C94" s="30"/>
      <c r="D94" s="30"/>
      <c r="E94" s="85">
        <v>-171961</v>
      </c>
      <c r="G94" s="85">
        <v>-171961</v>
      </c>
      <c r="H94" s="49"/>
      <c r="I94" s="85">
        <v>-234626</v>
      </c>
    </row>
    <row r="95" spans="1:9" ht="20.25" customHeight="1">
      <c r="A95" s="30" t="s">
        <v>47</v>
      </c>
      <c r="B95" s="84"/>
      <c r="C95" s="30"/>
      <c r="D95" s="30"/>
      <c r="E95" s="85">
        <v>72914</v>
      </c>
      <c r="G95" s="85">
        <v>72914</v>
      </c>
      <c r="H95" s="49"/>
      <c r="I95" s="85">
        <v>39353</v>
      </c>
    </row>
    <row r="96" spans="1:9" ht="20.25" customHeight="1">
      <c r="A96" s="30" t="s">
        <v>99</v>
      </c>
      <c r="B96" s="84"/>
      <c r="C96" s="30"/>
      <c r="D96" s="30"/>
      <c r="E96" s="87">
        <v>41601</v>
      </c>
      <c r="G96" s="87">
        <v>41601</v>
      </c>
      <c r="H96" s="49"/>
      <c r="I96" s="87">
        <v>12916</v>
      </c>
    </row>
    <row r="97" spans="1:9" ht="20.25" customHeight="1">
      <c r="A97" s="30" t="s">
        <v>98</v>
      </c>
      <c r="B97" s="84"/>
      <c r="C97" s="30"/>
      <c r="D97" s="30"/>
      <c r="E97" s="85">
        <v>-13496</v>
      </c>
      <c r="G97" s="85">
        <v>-13496</v>
      </c>
      <c r="H97" s="49"/>
      <c r="I97" s="85">
        <v>-530</v>
      </c>
    </row>
    <row r="98" spans="1:9" ht="20.25" customHeight="1">
      <c r="A98" s="30" t="s">
        <v>48</v>
      </c>
      <c r="B98" s="84"/>
      <c r="C98" s="30"/>
      <c r="D98" s="30"/>
      <c r="E98" s="85">
        <v>-573</v>
      </c>
      <c r="G98" s="85">
        <v>-557</v>
      </c>
      <c r="H98" s="49"/>
      <c r="I98" s="85">
        <v>-1493</v>
      </c>
    </row>
    <row r="99" spans="1:9" ht="20.25" customHeight="1">
      <c r="A99" s="30" t="s">
        <v>176</v>
      </c>
      <c r="B99" s="84"/>
      <c r="C99" s="30"/>
      <c r="D99" s="30"/>
      <c r="E99" s="42"/>
      <c r="G99" s="42"/>
      <c r="H99" s="44"/>
      <c r="I99" s="42"/>
    </row>
    <row r="100" spans="1:9" ht="20.25" customHeight="1">
      <c r="A100" s="30" t="s">
        <v>49</v>
      </c>
      <c r="B100" s="84"/>
      <c r="C100" s="30"/>
      <c r="D100" s="30"/>
      <c r="E100" s="85">
        <v>618</v>
      </c>
      <c r="G100" s="85">
        <v>618</v>
      </c>
      <c r="H100" s="49"/>
      <c r="I100" s="85">
        <v>4103</v>
      </c>
    </row>
    <row r="101" spans="1:9" ht="20.25" customHeight="1">
      <c r="A101" s="30" t="s">
        <v>50</v>
      </c>
      <c r="B101" s="84"/>
      <c r="C101" s="30"/>
      <c r="D101" s="30"/>
      <c r="E101" s="70">
        <v>73494</v>
      </c>
      <c r="G101" s="70">
        <v>73302</v>
      </c>
      <c r="H101" s="49"/>
      <c r="I101" s="70">
        <v>73885</v>
      </c>
    </row>
    <row r="102" spans="1:9" ht="20.25" customHeight="1">
      <c r="A102" s="30" t="s">
        <v>139</v>
      </c>
      <c r="B102" s="84"/>
      <c r="C102" s="30"/>
      <c r="D102" s="30"/>
      <c r="E102" s="49">
        <f>SUM(E93:E101)+E91</f>
        <v>162360</v>
      </c>
      <c r="G102" s="49">
        <f>SUM(G93:G101)+G91</f>
        <v>160982</v>
      </c>
      <c r="H102" s="49"/>
      <c r="I102" s="49">
        <f>SUM(I93:I101)+I91</f>
        <v>7345</v>
      </c>
    </row>
    <row r="103" spans="1:9" ht="20.25" customHeight="1">
      <c r="A103" s="30" t="s">
        <v>66</v>
      </c>
      <c r="B103" s="84"/>
      <c r="C103" s="30"/>
      <c r="D103" s="30"/>
      <c r="E103" s="49">
        <v>-29170</v>
      </c>
      <c r="G103" s="49">
        <v>-29170</v>
      </c>
      <c r="H103" s="49"/>
      <c r="I103" s="49">
        <v>-30165</v>
      </c>
    </row>
    <row r="104" spans="1:9" ht="20.25" customHeight="1">
      <c r="A104" s="30" t="s">
        <v>73</v>
      </c>
      <c r="B104" s="88"/>
      <c r="C104" s="30"/>
      <c r="D104" s="30"/>
      <c r="E104" s="49">
        <v>-25313</v>
      </c>
      <c r="G104" s="49">
        <v>-25281</v>
      </c>
      <c r="H104" s="49"/>
      <c r="I104" s="49">
        <v>-17395</v>
      </c>
    </row>
    <row r="105" spans="1:9" ht="20.25" customHeight="1">
      <c r="A105" s="71" t="s">
        <v>140</v>
      </c>
      <c r="B105" s="88"/>
      <c r="C105" s="45"/>
      <c r="D105" s="45"/>
      <c r="E105" s="47">
        <f>SUM(E102:E104)</f>
        <v>107877</v>
      </c>
      <c r="G105" s="47">
        <f>SUM(G102:G104)</f>
        <v>106531</v>
      </c>
      <c r="H105" s="49"/>
      <c r="I105" s="47">
        <f>SUM(I102:I104)</f>
        <v>-40215</v>
      </c>
    </row>
    <row r="106" spans="1:4" ht="20.25" customHeight="1">
      <c r="A106" s="71"/>
      <c r="B106" s="88"/>
      <c r="C106" s="45"/>
      <c r="D106" s="45"/>
    </row>
    <row r="107" spans="1:5" ht="20.25" customHeight="1">
      <c r="A107" s="5" t="s">
        <v>5</v>
      </c>
      <c r="B107" s="30"/>
      <c r="C107" s="50"/>
      <c r="D107" s="79"/>
      <c r="E107" s="50"/>
    </row>
    <row r="108" spans="1:9" ht="20.25" customHeight="1">
      <c r="A108" s="64"/>
      <c r="B108" s="26"/>
      <c r="C108" s="10"/>
      <c r="D108" s="63"/>
      <c r="E108" s="65"/>
      <c r="I108" s="65" t="s">
        <v>59</v>
      </c>
    </row>
    <row r="109" spans="1:5" ht="20.25" customHeight="1">
      <c r="A109" s="1" t="s">
        <v>167</v>
      </c>
      <c r="B109" s="2"/>
      <c r="C109" s="3"/>
      <c r="D109" s="4"/>
      <c r="E109" s="3"/>
    </row>
    <row r="110" spans="1:5" ht="20.25" customHeight="1">
      <c r="A110" s="71" t="s">
        <v>187</v>
      </c>
      <c r="B110" s="30"/>
      <c r="C110" s="82"/>
      <c r="D110" s="83"/>
      <c r="E110" s="82"/>
    </row>
    <row r="111" spans="1:5" ht="20.25" customHeight="1">
      <c r="A111" s="66" t="s">
        <v>165</v>
      </c>
      <c r="C111" s="4"/>
      <c r="D111" s="4"/>
      <c r="E111" s="4"/>
    </row>
    <row r="112" spans="4:9" ht="20.25" customHeight="1">
      <c r="D112" s="20"/>
      <c r="E112" s="9"/>
      <c r="I112" s="67" t="s">
        <v>58</v>
      </c>
    </row>
    <row r="113" spans="4:9" ht="20.25" customHeight="1">
      <c r="D113" s="20"/>
      <c r="E113" s="19" t="s">
        <v>174</v>
      </c>
      <c r="I113" s="67"/>
    </row>
    <row r="114" spans="4:9" ht="20.25" customHeight="1">
      <c r="D114" s="20"/>
      <c r="E114" s="11" t="s">
        <v>173</v>
      </c>
      <c r="G114" s="119" t="s">
        <v>154</v>
      </c>
      <c r="H114" s="119"/>
      <c r="I114" s="119"/>
    </row>
    <row r="115" spans="3:9" ht="20.25" customHeight="1">
      <c r="C115" s="19"/>
      <c r="D115" s="20"/>
      <c r="E115" s="13">
        <v>2018</v>
      </c>
      <c r="G115" s="13">
        <v>2018</v>
      </c>
      <c r="H115" s="16"/>
      <c r="I115" s="13">
        <v>2017</v>
      </c>
    </row>
    <row r="116" spans="1:9" ht="20.25" customHeight="1">
      <c r="A116" s="71" t="s">
        <v>52</v>
      </c>
      <c r="B116" s="88"/>
      <c r="C116" s="30"/>
      <c r="D116" s="30"/>
      <c r="E116" s="46"/>
      <c r="G116" s="46"/>
      <c r="H116" s="45"/>
      <c r="I116" s="46"/>
    </row>
    <row r="117" spans="1:9" ht="20.25" customHeight="1">
      <c r="A117" s="30" t="s">
        <v>120</v>
      </c>
      <c r="B117" s="84"/>
      <c r="C117" s="30"/>
      <c r="D117" s="30"/>
      <c r="E117" s="86">
        <v>-770000</v>
      </c>
      <c r="G117" s="86">
        <v>-770000</v>
      </c>
      <c r="H117" s="86"/>
      <c r="I117" s="85">
        <v>-110131</v>
      </c>
    </row>
    <row r="118" spans="1:9" ht="20.25" customHeight="1">
      <c r="A118" s="30" t="s">
        <v>180</v>
      </c>
      <c r="B118" s="84"/>
      <c r="C118" s="30"/>
      <c r="D118" s="30"/>
      <c r="E118" s="86">
        <v>830671</v>
      </c>
      <c r="G118" s="86">
        <v>830671</v>
      </c>
      <c r="H118" s="86"/>
      <c r="I118" s="85">
        <v>0</v>
      </c>
    </row>
    <row r="119" spans="1:9" ht="20.25" customHeight="1">
      <c r="A119" s="30" t="s">
        <v>177</v>
      </c>
      <c r="B119" s="84"/>
      <c r="C119" s="30"/>
      <c r="D119" s="30"/>
      <c r="E119" s="85">
        <v>-102402</v>
      </c>
      <c r="G119" s="85">
        <v>-102402</v>
      </c>
      <c r="H119" s="49"/>
      <c r="I119" s="85">
        <v>-37326</v>
      </c>
    </row>
    <row r="120" spans="1:9" ht="20.25" customHeight="1">
      <c r="A120" s="84" t="s">
        <v>81</v>
      </c>
      <c r="B120" s="84"/>
      <c r="C120" s="30"/>
      <c r="D120" s="30"/>
      <c r="E120" s="85">
        <v>-413</v>
      </c>
      <c r="G120" s="85">
        <v>-413</v>
      </c>
      <c r="H120" s="49"/>
      <c r="I120" s="85">
        <v>-1616</v>
      </c>
    </row>
    <row r="121" spans="1:9" ht="20.25" customHeight="1">
      <c r="A121" s="84" t="s">
        <v>83</v>
      </c>
      <c r="B121" s="84"/>
      <c r="C121" s="30"/>
      <c r="D121" s="30"/>
      <c r="E121" s="85">
        <v>2</v>
      </c>
      <c r="G121" s="85">
        <v>2</v>
      </c>
      <c r="H121" s="49"/>
      <c r="I121" s="85">
        <v>8</v>
      </c>
    </row>
    <row r="122" spans="1:9" ht="20.25" customHeight="1">
      <c r="A122" s="5" t="s">
        <v>133</v>
      </c>
      <c r="B122" s="88"/>
      <c r="C122" s="30"/>
      <c r="D122" s="30"/>
      <c r="E122" s="85">
        <v>-1334</v>
      </c>
      <c r="G122" s="85">
        <v>-1334</v>
      </c>
      <c r="H122" s="49"/>
      <c r="I122" s="85">
        <v>0</v>
      </c>
    </row>
    <row r="123" spans="1:9" ht="20.25" customHeight="1">
      <c r="A123" s="5" t="s">
        <v>188</v>
      </c>
      <c r="B123" s="88"/>
      <c r="C123" s="30"/>
      <c r="D123" s="30"/>
      <c r="E123" s="85">
        <v>0</v>
      </c>
      <c r="G123" s="85">
        <v>-5000</v>
      </c>
      <c r="H123" s="49"/>
      <c r="I123" s="85">
        <v>0</v>
      </c>
    </row>
    <row r="124" spans="1:9" ht="20.25" customHeight="1">
      <c r="A124" s="71" t="s">
        <v>178</v>
      </c>
      <c r="B124" s="88"/>
      <c r="C124" s="30"/>
      <c r="D124" s="30"/>
      <c r="E124" s="47">
        <f>SUM(E117:E123)</f>
        <v>-43476</v>
      </c>
      <c r="G124" s="47">
        <f>SUM(G117:G123)</f>
        <v>-48476</v>
      </c>
      <c r="H124" s="49"/>
      <c r="I124" s="47">
        <f>SUM(I117:I123)</f>
        <v>-149065</v>
      </c>
    </row>
    <row r="125" spans="1:9" ht="20.25" customHeight="1">
      <c r="A125" s="71" t="s">
        <v>51</v>
      </c>
      <c r="B125" s="84"/>
      <c r="C125" s="30"/>
      <c r="D125" s="30"/>
      <c r="E125" s="34"/>
      <c r="G125" s="34"/>
      <c r="H125" s="56"/>
      <c r="I125" s="34"/>
    </row>
    <row r="126" spans="1:9" ht="20.25" customHeight="1">
      <c r="A126" s="30" t="s">
        <v>145</v>
      </c>
      <c r="B126" s="84"/>
      <c r="C126" s="30"/>
      <c r="D126" s="30"/>
      <c r="E126" s="49">
        <v>-142397</v>
      </c>
      <c r="G126" s="49">
        <v>-142425</v>
      </c>
      <c r="H126" s="49"/>
      <c r="I126" s="49">
        <v>-326162</v>
      </c>
    </row>
    <row r="127" spans="1:9" ht="20.25" customHeight="1">
      <c r="A127" s="30" t="s">
        <v>102</v>
      </c>
      <c r="B127" s="84"/>
      <c r="C127" s="30"/>
      <c r="D127" s="30"/>
      <c r="E127" s="49">
        <v>0</v>
      </c>
      <c r="G127" s="49">
        <v>0</v>
      </c>
      <c r="H127" s="49"/>
      <c r="I127" s="49">
        <v>6530</v>
      </c>
    </row>
    <row r="128" spans="1:9" ht="20.25" customHeight="1">
      <c r="A128" s="30" t="s">
        <v>78</v>
      </c>
      <c r="B128" s="84"/>
      <c r="C128" s="30"/>
      <c r="D128" s="30"/>
      <c r="E128" s="85">
        <v>-10573</v>
      </c>
      <c r="G128" s="85">
        <v>-10573</v>
      </c>
      <c r="H128" s="49"/>
      <c r="I128" s="85">
        <v>-11769</v>
      </c>
    </row>
    <row r="129" spans="1:9" ht="20.25" customHeight="1">
      <c r="A129" s="5" t="s">
        <v>128</v>
      </c>
      <c r="B129" s="84"/>
      <c r="C129" s="30"/>
      <c r="D129" s="30"/>
      <c r="E129" s="85">
        <v>312330</v>
      </c>
      <c r="G129" s="85">
        <v>312330</v>
      </c>
      <c r="H129" s="49"/>
      <c r="I129" s="85">
        <v>84794</v>
      </c>
    </row>
    <row r="130" spans="1:9" ht="20.25" customHeight="1">
      <c r="A130" s="5" t="s">
        <v>181</v>
      </c>
      <c r="B130" s="84"/>
      <c r="C130" s="30"/>
      <c r="D130" s="30"/>
      <c r="E130" s="85">
        <v>-150000</v>
      </c>
      <c r="G130" s="85">
        <v>-150000</v>
      </c>
      <c r="H130" s="49"/>
      <c r="I130" s="85">
        <v>0</v>
      </c>
    </row>
    <row r="131" spans="1:9" ht="20.25" customHeight="1">
      <c r="A131" s="30" t="s">
        <v>103</v>
      </c>
      <c r="B131" s="30"/>
      <c r="C131" s="30"/>
      <c r="D131" s="30"/>
      <c r="E131" s="85">
        <v>-303</v>
      </c>
      <c r="G131" s="85">
        <v>-303</v>
      </c>
      <c r="H131" s="49"/>
      <c r="I131" s="85">
        <v>-722</v>
      </c>
    </row>
    <row r="132" spans="1:9" ht="20.25" customHeight="1">
      <c r="A132" s="30" t="s">
        <v>114</v>
      </c>
      <c r="B132" s="30"/>
      <c r="C132" s="30"/>
      <c r="D132" s="30"/>
      <c r="E132" s="85">
        <v>16237</v>
      </c>
      <c r="G132" s="85">
        <v>16237</v>
      </c>
      <c r="H132" s="49"/>
      <c r="I132" s="85">
        <v>42961</v>
      </c>
    </row>
    <row r="133" spans="1:9" ht="20.25" customHeight="1">
      <c r="A133" s="30" t="s">
        <v>111</v>
      </c>
      <c r="B133" s="84"/>
      <c r="C133" s="46"/>
      <c r="D133" s="45"/>
      <c r="E133" s="85">
        <v>-31282</v>
      </c>
      <c r="G133" s="85">
        <v>-31282</v>
      </c>
      <c r="H133" s="49"/>
      <c r="I133" s="85">
        <v>-10684</v>
      </c>
    </row>
    <row r="134" spans="1:9" ht="20.25" customHeight="1">
      <c r="A134" s="5" t="s">
        <v>134</v>
      </c>
      <c r="B134" s="30"/>
      <c r="C134" s="50"/>
      <c r="D134" s="79"/>
      <c r="E134" s="85">
        <v>2299</v>
      </c>
      <c r="G134" s="85">
        <v>2299</v>
      </c>
      <c r="H134" s="49"/>
      <c r="I134" s="85">
        <v>400000</v>
      </c>
    </row>
    <row r="135" spans="1:9" ht="20.25" customHeight="1">
      <c r="A135" s="84" t="s">
        <v>189</v>
      </c>
      <c r="B135" s="84"/>
      <c r="E135" s="85">
        <v>-70425</v>
      </c>
      <c r="G135" s="85">
        <v>-70425</v>
      </c>
      <c r="H135" s="49"/>
      <c r="I135" s="85">
        <v>-2240</v>
      </c>
    </row>
    <row r="136" spans="1:9" ht="20.25" customHeight="1">
      <c r="A136" s="71" t="s">
        <v>148</v>
      </c>
      <c r="E136" s="47">
        <f>SUM(E126:E135)</f>
        <v>-74114</v>
      </c>
      <c r="G136" s="47">
        <f>SUM(G126:G135)</f>
        <v>-74142</v>
      </c>
      <c r="H136" s="49"/>
      <c r="I136" s="47">
        <f>SUM(I126:I135)</f>
        <v>182708</v>
      </c>
    </row>
    <row r="137" spans="1:9" ht="20.25" customHeight="1">
      <c r="A137" s="71" t="s">
        <v>179</v>
      </c>
      <c r="E137" s="85">
        <f>SUM(E105,E124,E136)</f>
        <v>-9713</v>
      </c>
      <c r="G137" s="85">
        <f>SUM(G105,G124,G136)</f>
        <v>-16087</v>
      </c>
      <c r="H137" s="49"/>
      <c r="I137" s="85">
        <f>SUM(I105,I124,I136)</f>
        <v>-6572</v>
      </c>
    </row>
    <row r="138" spans="1:9" ht="20.25" customHeight="1">
      <c r="A138" s="30" t="s">
        <v>62</v>
      </c>
      <c r="E138" s="70">
        <v>63558</v>
      </c>
      <c r="G138" s="70">
        <v>63558</v>
      </c>
      <c r="H138" s="49"/>
      <c r="I138" s="70">
        <v>78721</v>
      </c>
    </row>
    <row r="139" spans="1:9" ht="20.25" customHeight="1" thickBot="1">
      <c r="A139" s="71" t="s">
        <v>63</v>
      </c>
      <c r="E139" s="89">
        <f>SUM(E137:E138)</f>
        <v>53845</v>
      </c>
      <c r="G139" s="89">
        <f>SUM(G137:G138)</f>
        <v>47471</v>
      </c>
      <c r="H139" s="49"/>
      <c r="I139" s="89">
        <f>SUM(I137:I138)</f>
        <v>72149</v>
      </c>
    </row>
    <row r="140" spans="5:9" ht="20.25" customHeight="1" thickTop="1">
      <c r="E140" s="27"/>
      <c r="G140" s="27"/>
      <c r="H140" s="27"/>
      <c r="I140" s="27"/>
    </row>
    <row r="141" ht="20.25" customHeight="1">
      <c r="A141" s="5" t="s">
        <v>5</v>
      </c>
    </row>
  </sheetData>
  <sheetProtection/>
  <mergeCells count="4">
    <mergeCell ref="G7:I7"/>
    <mergeCell ref="G41:I41"/>
    <mergeCell ref="G75:I75"/>
    <mergeCell ref="G114:I114"/>
  </mergeCells>
  <printOptions/>
  <pageMargins left="0.866141732283465" right="0.31496062992126" top="0.905511811023622" bottom="0.196850393700787" header="0.31496062992126" footer="0.31496062992126"/>
  <pageSetup fitToHeight="0" horizontalDpi="600" verticalDpi="600" orientation="portrait" paperSize="9" scale="85" r:id="rId2"/>
  <rowBreaks count="3" manualBreakCount="3">
    <brk id="34" max="11" man="1"/>
    <brk id="68" max="11" man="1"/>
    <brk id="10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view="pageBreakPreview" zoomScale="85" zoomScaleSheetLayoutView="85" workbookViewId="0" topLeftCell="A1">
      <selection activeCell="K14" sqref="K14"/>
    </sheetView>
  </sheetViews>
  <sheetFormatPr defaultColWidth="9.140625" defaultRowHeight="21" customHeight="1"/>
  <cols>
    <col min="1" max="1" width="44.421875" style="43" customWidth="1"/>
    <col min="2" max="2" width="1.7109375" style="43" customWidth="1"/>
    <col min="3" max="3" width="15.7109375" style="43" customWidth="1"/>
    <col min="4" max="4" width="1.7109375" style="43" customWidth="1"/>
    <col min="5" max="5" width="15.7109375" style="43" customWidth="1"/>
    <col min="6" max="6" width="1.7109375" style="43" customWidth="1"/>
    <col min="7" max="7" width="15.7109375" style="43" customWidth="1"/>
    <col min="8" max="8" width="1.7109375" style="43" customWidth="1"/>
    <col min="9" max="9" width="15.7109375" style="43" customWidth="1"/>
    <col min="10" max="10" width="1.7109375" style="43" customWidth="1"/>
    <col min="11" max="11" width="15.7109375" style="43" customWidth="1"/>
    <col min="12" max="12" width="1.7109375" style="43" customWidth="1"/>
    <col min="13" max="13" width="15.7109375" style="43" customWidth="1"/>
    <col min="14" max="16384" width="9.140625" style="43" customWidth="1"/>
  </cols>
  <sheetData>
    <row r="1" ht="21" customHeight="1">
      <c r="M1" s="65" t="s">
        <v>59</v>
      </c>
    </row>
    <row r="2" spans="1:13" ht="21" customHeight="1">
      <c r="A2" s="90" t="s">
        <v>167</v>
      </c>
      <c r="B2" s="91"/>
      <c r="C2" s="91"/>
      <c r="D2" s="91"/>
      <c r="E2" s="91"/>
      <c r="F2" s="91"/>
      <c r="G2" s="91"/>
      <c r="H2" s="91"/>
      <c r="J2" s="92"/>
      <c r="K2" s="93"/>
      <c r="L2" s="93"/>
      <c r="M2" s="93"/>
    </row>
    <row r="3" spans="1:13" ht="21" customHeight="1">
      <c r="A3" s="94" t="s">
        <v>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1" customHeight="1">
      <c r="A4" s="66" t="s">
        <v>165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21" customHeight="1">
      <c r="A5" s="96"/>
      <c r="B5" s="94"/>
      <c r="C5" s="94"/>
      <c r="D5" s="94"/>
      <c r="E5" s="94"/>
      <c r="F5" s="94"/>
      <c r="G5" s="94"/>
      <c r="H5" s="94"/>
      <c r="I5" s="97"/>
      <c r="J5" s="94"/>
      <c r="K5" s="97"/>
      <c r="L5" s="97"/>
      <c r="M5" s="9" t="s">
        <v>58</v>
      </c>
    </row>
    <row r="6" spans="1:13" ht="21" customHeight="1">
      <c r="A6" s="96"/>
      <c r="B6" s="94"/>
      <c r="C6" s="121" t="s">
        <v>153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3:13" s="98" customFormat="1" ht="21" customHeight="1">
      <c r="C7" s="98" t="s">
        <v>147</v>
      </c>
      <c r="I7" s="120" t="s">
        <v>2</v>
      </c>
      <c r="J7" s="120"/>
      <c r="K7" s="120"/>
      <c r="L7" s="100"/>
      <c r="M7" s="107" t="s">
        <v>157</v>
      </c>
    </row>
    <row r="8" spans="3:13" s="98" customFormat="1" ht="21" customHeight="1">
      <c r="C8" s="98" t="s">
        <v>161</v>
      </c>
      <c r="I8" s="98" t="s">
        <v>34</v>
      </c>
      <c r="J8" s="100"/>
      <c r="M8" s="107" t="s">
        <v>158</v>
      </c>
    </row>
    <row r="9" spans="3:13" ht="21" customHeight="1">
      <c r="C9" s="99" t="s">
        <v>160</v>
      </c>
      <c r="E9" s="99" t="s">
        <v>69</v>
      </c>
      <c r="F9" s="100"/>
      <c r="G9" s="99" t="s">
        <v>125</v>
      </c>
      <c r="I9" s="99" t="s">
        <v>146</v>
      </c>
      <c r="K9" s="99" t="s">
        <v>3</v>
      </c>
      <c r="L9" s="100"/>
      <c r="M9" s="108" t="s">
        <v>159</v>
      </c>
    </row>
    <row r="10" spans="3:13" ht="21" customHeight="1">
      <c r="C10" s="100"/>
      <c r="E10" s="100"/>
      <c r="F10" s="100"/>
      <c r="G10" s="100"/>
      <c r="I10" s="100"/>
      <c r="K10" s="100"/>
      <c r="L10" s="100"/>
      <c r="M10" s="100"/>
    </row>
    <row r="11" spans="1:13" ht="21" customHeight="1">
      <c r="A11" s="90" t="s">
        <v>138</v>
      </c>
      <c r="B11" s="90"/>
      <c r="C11" s="112">
        <v>220076</v>
      </c>
      <c r="D11" s="112"/>
      <c r="E11" s="112">
        <v>71331</v>
      </c>
      <c r="F11" s="112"/>
      <c r="G11" s="112">
        <v>399617</v>
      </c>
      <c r="H11" s="112"/>
      <c r="I11" s="112">
        <v>24121</v>
      </c>
      <c r="J11" s="56"/>
      <c r="K11" s="112">
        <v>303611</v>
      </c>
      <c r="L11" s="112"/>
      <c r="M11" s="112">
        <f>SUM(C11:L11)</f>
        <v>1018756</v>
      </c>
    </row>
    <row r="12" spans="1:13" ht="21" customHeight="1">
      <c r="A12" s="43" t="s">
        <v>60</v>
      </c>
      <c r="C12" s="115">
        <v>0</v>
      </c>
      <c r="D12" s="112"/>
      <c r="E12" s="115">
        <v>0</v>
      </c>
      <c r="F12" s="112"/>
      <c r="G12" s="115">
        <v>0</v>
      </c>
      <c r="H12" s="112"/>
      <c r="I12" s="115">
        <v>0</v>
      </c>
      <c r="J12" s="56"/>
      <c r="K12" s="115">
        <f>'PL &amp; CF'!E58</f>
        <v>76363</v>
      </c>
      <c r="L12" s="112"/>
      <c r="M12" s="115">
        <f>SUM(C12:L12)</f>
        <v>76363</v>
      </c>
    </row>
    <row r="13" spans="1:13" ht="21" customHeight="1">
      <c r="A13" s="43" t="s">
        <v>175</v>
      </c>
      <c r="C13" s="116">
        <v>0</v>
      </c>
      <c r="D13" s="112"/>
      <c r="E13" s="116">
        <v>0</v>
      </c>
      <c r="F13" s="112"/>
      <c r="G13" s="116">
        <v>0</v>
      </c>
      <c r="H13" s="112"/>
      <c r="I13" s="116">
        <v>0</v>
      </c>
      <c r="J13" s="56"/>
      <c r="K13" s="116">
        <v>0</v>
      </c>
      <c r="L13" s="112"/>
      <c r="M13" s="116">
        <f>SUM(C13:L13)</f>
        <v>0</v>
      </c>
    </row>
    <row r="14" spans="1:13" ht="21" customHeight="1">
      <c r="A14" s="43" t="s">
        <v>61</v>
      </c>
      <c r="C14" s="112">
        <f>SUM(C12:C13)</f>
        <v>0</v>
      </c>
      <c r="D14" s="112"/>
      <c r="E14" s="112">
        <f>SUM(E12:E13)</f>
        <v>0</v>
      </c>
      <c r="F14" s="112"/>
      <c r="G14" s="112">
        <f>SUM(G12:G13)</f>
        <v>0</v>
      </c>
      <c r="H14" s="112"/>
      <c r="I14" s="112">
        <f>SUM(I12:I13)</f>
        <v>0</v>
      </c>
      <c r="J14" s="56"/>
      <c r="K14" s="112">
        <f>SUM(K12:K13)</f>
        <v>76363</v>
      </c>
      <c r="L14" s="112"/>
      <c r="M14" s="112">
        <f>SUM(C14:L14)</f>
        <v>76363</v>
      </c>
    </row>
    <row r="15" spans="1:13" ht="21" customHeight="1">
      <c r="A15" s="43" t="s">
        <v>135</v>
      </c>
      <c r="B15" s="90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21" customHeight="1">
      <c r="A16" s="43" t="s">
        <v>185</v>
      </c>
      <c r="C16" s="112">
        <v>575</v>
      </c>
      <c r="D16" s="112"/>
      <c r="E16" s="112">
        <v>4596</v>
      </c>
      <c r="F16" s="112"/>
      <c r="G16" s="112">
        <v>-2872</v>
      </c>
      <c r="H16" s="112"/>
      <c r="I16" s="112">
        <v>0</v>
      </c>
      <c r="J16" s="56"/>
      <c r="K16" s="112"/>
      <c r="L16" s="112"/>
      <c r="M16" s="112">
        <f>SUM(C16:L16)</f>
        <v>2299</v>
      </c>
    </row>
    <row r="17" spans="1:13" ht="21" customHeight="1">
      <c r="A17" s="43" t="s">
        <v>172</v>
      </c>
      <c r="B17" s="90"/>
      <c r="C17" s="112">
        <v>0</v>
      </c>
      <c r="D17" s="112"/>
      <c r="E17" s="112">
        <v>0</v>
      </c>
      <c r="F17" s="112"/>
      <c r="G17" s="112">
        <v>0</v>
      </c>
      <c r="H17" s="112"/>
      <c r="I17" s="112">
        <v>0</v>
      </c>
      <c r="J17" s="56"/>
      <c r="K17" s="112">
        <v>-70425</v>
      </c>
      <c r="L17" s="112"/>
      <c r="M17" s="112">
        <f>SUM(C17:L17)</f>
        <v>-70425</v>
      </c>
    </row>
    <row r="18" spans="1:13" ht="21" customHeight="1" thickBot="1">
      <c r="A18" s="90" t="s">
        <v>166</v>
      </c>
      <c r="C18" s="113">
        <f>SUM(C11:C17)-C14</f>
        <v>220651</v>
      </c>
      <c r="D18" s="112"/>
      <c r="E18" s="113">
        <f>SUM(E11:E17)-E14</f>
        <v>75927</v>
      </c>
      <c r="F18" s="112"/>
      <c r="G18" s="113">
        <f>SUM(G11:G17)-G14</f>
        <v>396745</v>
      </c>
      <c r="H18" s="112"/>
      <c r="I18" s="113">
        <f>SUM(I11:I17)-I14</f>
        <v>24121</v>
      </c>
      <c r="J18" s="56"/>
      <c r="K18" s="113">
        <f>SUM(K11:K17)-K14</f>
        <v>309549</v>
      </c>
      <c r="L18" s="112"/>
      <c r="M18" s="113">
        <f>SUM(M11:M17)-M14</f>
        <v>1026993</v>
      </c>
    </row>
    <row r="19" ht="21" customHeight="1" thickTop="1">
      <c r="M19" s="103">
        <f>SUM(M18-'BS'!F92)</f>
        <v>0</v>
      </c>
    </row>
    <row r="20" ht="21" customHeight="1">
      <c r="A20" s="5" t="s">
        <v>5</v>
      </c>
    </row>
  </sheetData>
  <sheetProtection/>
  <mergeCells count="2">
    <mergeCell ref="I7:K7"/>
    <mergeCell ref="C6:M6"/>
  </mergeCells>
  <printOptions/>
  <pageMargins left="0.78740157480315" right="0.669291338582677" top="0.905511811023622" bottom="0.393700787401575" header="0.196850393700787" footer="0.196850393700787"/>
  <pageSetup firstPageNumber="2" useFirstPageNumber="1" fitToHeight="0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showGridLines="0" view="pageBreakPreview" zoomScale="85" zoomScaleNormal="85" zoomScaleSheetLayoutView="85" zoomScalePageLayoutView="0" workbookViewId="0" topLeftCell="A13">
      <selection activeCell="A25" sqref="A25"/>
    </sheetView>
  </sheetViews>
  <sheetFormatPr defaultColWidth="9.140625" defaultRowHeight="21" customHeight="1"/>
  <cols>
    <col min="1" max="1" width="45.7109375" style="43" customWidth="1"/>
    <col min="2" max="2" width="1.7109375" style="43" customWidth="1"/>
    <col min="3" max="3" width="15.7109375" style="43" customWidth="1"/>
    <col min="4" max="4" width="1.7109375" style="43" customWidth="1"/>
    <col min="5" max="5" width="15.7109375" style="43" customWidth="1"/>
    <col min="6" max="6" width="1.7109375" style="43" customWidth="1"/>
    <col min="7" max="7" width="15.7109375" style="43" customWidth="1"/>
    <col min="8" max="8" width="1.7109375" style="43" customWidth="1"/>
    <col min="9" max="9" width="15.7109375" style="43" customWidth="1"/>
    <col min="10" max="10" width="1.7109375" style="43" customWidth="1"/>
    <col min="11" max="11" width="15.7109375" style="43" customWidth="1"/>
    <col min="12" max="12" width="1.7109375" style="43" customWidth="1"/>
    <col min="13" max="13" width="15.7109375" style="43" customWidth="1"/>
    <col min="14" max="16384" width="9.140625" style="43" customWidth="1"/>
  </cols>
  <sheetData>
    <row r="1" ht="21" customHeight="1">
      <c r="M1" s="65" t="s">
        <v>59</v>
      </c>
    </row>
    <row r="2" spans="1:13" ht="21" customHeight="1">
      <c r="A2" s="90" t="s">
        <v>167</v>
      </c>
      <c r="B2" s="91"/>
      <c r="C2" s="91"/>
      <c r="D2" s="91"/>
      <c r="E2" s="91"/>
      <c r="F2" s="91"/>
      <c r="G2" s="91"/>
      <c r="H2" s="91"/>
      <c r="J2" s="92"/>
      <c r="K2" s="93"/>
      <c r="L2" s="93"/>
      <c r="M2" s="93"/>
    </row>
    <row r="3" spans="1:13" ht="21" customHeight="1">
      <c r="A3" s="94" t="s">
        <v>183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1" customHeight="1">
      <c r="A4" s="66" t="s">
        <v>165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21" customHeight="1">
      <c r="A5" s="96"/>
      <c r="B5" s="94"/>
      <c r="C5" s="94"/>
      <c r="D5" s="94"/>
      <c r="E5" s="94"/>
      <c r="F5" s="94"/>
      <c r="G5" s="94"/>
      <c r="H5" s="94"/>
      <c r="I5" s="97"/>
      <c r="J5" s="94"/>
      <c r="K5" s="97"/>
      <c r="L5" s="97"/>
      <c r="M5" s="9" t="s">
        <v>58</v>
      </c>
    </row>
    <row r="6" spans="1:13" ht="21" customHeight="1">
      <c r="A6" s="96"/>
      <c r="B6" s="94"/>
      <c r="C6" s="121" t="s">
        <v>154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3:13" s="98" customFormat="1" ht="21" customHeight="1">
      <c r="C7" s="98" t="s">
        <v>147</v>
      </c>
      <c r="I7" s="120" t="s">
        <v>2</v>
      </c>
      <c r="J7" s="120"/>
      <c r="K7" s="120"/>
      <c r="L7" s="100"/>
      <c r="M7" s="107" t="s">
        <v>157</v>
      </c>
    </row>
    <row r="8" spans="3:13" s="98" customFormat="1" ht="21" customHeight="1">
      <c r="C8" s="98" t="s">
        <v>161</v>
      </c>
      <c r="I8" s="98" t="s">
        <v>34</v>
      </c>
      <c r="J8" s="100"/>
      <c r="M8" s="107" t="s">
        <v>158</v>
      </c>
    </row>
    <row r="9" spans="3:13" ht="21" customHeight="1">
      <c r="C9" s="99" t="s">
        <v>160</v>
      </c>
      <c r="E9" s="99" t="s">
        <v>69</v>
      </c>
      <c r="F9" s="100"/>
      <c r="G9" s="99" t="s">
        <v>125</v>
      </c>
      <c r="I9" s="99" t="s">
        <v>146</v>
      </c>
      <c r="K9" s="99" t="s">
        <v>3</v>
      </c>
      <c r="L9" s="100"/>
      <c r="M9" s="108" t="s">
        <v>159</v>
      </c>
    </row>
    <row r="10" spans="3:13" ht="21" customHeight="1">
      <c r="C10" s="100"/>
      <c r="E10" s="100"/>
      <c r="F10" s="100"/>
      <c r="G10" s="100"/>
      <c r="I10" s="100"/>
      <c r="K10" s="100"/>
      <c r="L10" s="100"/>
      <c r="M10" s="100"/>
    </row>
    <row r="11" spans="1:13" ht="21" customHeight="1">
      <c r="A11" s="90" t="s">
        <v>108</v>
      </c>
      <c r="B11" s="90"/>
      <c r="C11" s="101">
        <v>200000</v>
      </c>
      <c r="D11" s="101"/>
      <c r="E11" s="101">
        <v>70718</v>
      </c>
      <c r="F11" s="101"/>
      <c r="G11" s="101">
        <v>0</v>
      </c>
      <c r="H11" s="101"/>
      <c r="I11" s="101">
        <v>16846</v>
      </c>
      <c r="J11" s="102"/>
      <c r="K11" s="101">
        <v>188212</v>
      </c>
      <c r="L11" s="101"/>
      <c r="M11" s="101">
        <f>SUM(C11:K11)</f>
        <v>475776</v>
      </c>
    </row>
    <row r="12" spans="1:13" ht="21" customHeight="1">
      <c r="A12" s="43" t="s">
        <v>60</v>
      </c>
      <c r="C12" s="117">
        <v>0</v>
      </c>
      <c r="D12" s="103"/>
      <c r="E12" s="117">
        <v>0</v>
      </c>
      <c r="F12" s="101"/>
      <c r="G12" s="117">
        <v>0</v>
      </c>
      <c r="H12" s="101"/>
      <c r="I12" s="117">
        <v>0</v>
      </c>
      <c r="J12" s="102"/>
      <c r="K12" s="117">
        <v>71030</v>
      </c>
      <c r="L12" s="101"/>
      <c r="M12" s="117">
        <f>SUM(E12:K12)</f>
        <v>71030</v>
      </c>
    </row>
    <row r="13" spans="1:13" ht="21" customHeight="1">
      <c r="A13" s="43" t="s">
        <v>175</v>
      </c>
      <c r="C13" s="118">
        <v>0</v>
      </c>
      <c r="D13" s="103"/>
      <c r="E13" s="118">
        <v>0</v>
      </c>
      <c r="F13" s="101"/>
      <c r="G13" s="118">
        <v>0</v>
      </c>
      <c r="H13" s="101"/>
      <c r="I13" s="118">
        <v>0</v>
      </c>
      <c r="J13" s="102"/>
      <c r="K13" s="118">
        <v>0</v>
      </c>
      <c r="L13" s="101"/>
      <c r="M13" s="118">
        <v>0</v>
      </c>
    </row>
    <row r="14" spans="1:13" ht="21" customHeight="1">
      <c r="A14" s="43" t="s">
        <v>61</v>
      </c>
      <c r="C14" s="101">
        <f>SUM(C12:C13)</f>
        <v>0</v>
      </c>
      <c r="D14" s="103"/>
      <c r="E14" s="101">
        <f>SUM(E12:E13)</f>
        <v>0</v>
      </c>
      <c r="F14" s="101"/>
      <c r="G14" s="101">
        <f>SUM(G12:G13)</f>
        <v>0</v>
      </c>
      <c r="H14" s="101"/>
      <c r="I14" s="101">
        <f>SUM(I12:I13)</f>
        <v>0</v>
      </c>
      <c r="J14" s="102"/>
      <c r="K14" s="101">
        <f>SUM(K12:K13)</f>
        <v>71030</v>
      </c>
      <c r="L14" s="101"/>
      <c r="M14" s="101">
        <f>SUM(M12:M13)</f>
        <v>71030</v>
      </c>
    </row>
    <row r="15" spans="1:13" ht="21" customHeight="1">
      <c r="A15" s="43" t="s">
        <v>171</v>
      </c>
      <c r="B15" s="90"/>
      <c r="C15" s="101">
        <v>0</v>
      </c>
      <c r="D15" s="101"/>
      <c r="E15" s="101">
        <v>0</v>
      </c>
      <c r="F15" s="101"/>
      <c r="G15" s="101">
        <v>400000</v>
      </c>
      <c r="H15" s="101"/>
      <c r="I15" s="101">
        <v>0</v>
      </c>
      <c r="J15" s="102"/>
      <c r="K15" s="101">
        <v>0</v>
      </c>
      <c r="L15" s="101"/>
      <c r="M15" s="101">
        <f>SUM(C15:K15)</f>
        <v>400000</v>
      </c>
    </row>
    <row r="16" spans="1:13" ht="21" customHeight="1">
      <c r="A16" s="43" t="s">
        <v>172</v>
      </c>
      <c r="B16" s="90"/>
      <c r="C16" s="101">
        <v>20000</v>
      </c>
      <c r="D16" s="101"/>
      <c r="E16" s="101">
        <v>0</v>
      </c>
      <c r="F16" s="101"/>
      <c r="G16" s="101">
        <v>0</v>
      </c>
      <c r="H16" s="101"/>
      <c r="I16" s="101">
        <v>0</v>
      </c>
      <c r="J16" s="102"/>
      <c r="K16" s="101">
        <v>-22240</v>
      </c>
      <c r="L16" s="101"/>
      <c r="M16" s="101">
        <f>SUM(C16:K16)</f>
        <v>-2240</v>
      </c>
    </row>
    <row r="17" spans="1:13" ht="21" customHeight="1" thickBot="1">
      <c r="A17" s="90" t="s">
        <v>168</v>
      </c>
      <c r="B17" s="90"/>
      <c r="C17" s="104">
        <f>SUM(C11:C16)-C14</f>
        <v>220000</v>
      </c>
      <c r="D17" s="105"/>
      <c r="E17" s="104">
        <f>SUM(E11:E16)-E14</f>
        <v>70718</v>
      </c>
      <c r="F17" s="101"/>
      <c r="G17" s="104">
        <f>SUM(G11:G16)-G14</f>
        <v>400000</v>
      </c>
      <c r="H17" s="101"/>
      <c r="I17" s="104">
        <f>SUM(I11:I16)-I14</f>
        <v>16846</v>
      </c>
      <c r="J17" s="102"/>
      <c r="K17" s="104">
        <f>SUM(K11:K16)-K14</f>
        <v>237002</v>
      </c>
      <c r="L17" s="101"/>
      <c r="M17" s="104">
        <f>SUM(M11:M16)-M14</f>
        <v>944566</v>
      </c>
    </row>
    <row r="18" spans="3:13" ht="21" customHeight="1" thickTop="1">
      <c r="C18" s="106"/>
      <c r="D18" s="103"/>
      <c r="E18" s="106"/>
      <c r="F18" s="106"/>
      <c r="G18" s="106"/>
      <c r="H18" s="103"/>
      <c r="I18" s="106"/>
      <c r="J18" s="103"/>
      <c r="K18" s="106"/>
      <c r="L18" s="106"/>
      <c r="M18" s="106"/>
    </row>
    <row r="19" spans="1:13" ht="21" customHeight="1">
      <c r="A19" s="90" t="s">
        <v>138</v>
      </c>
      <c r="B19" s="90"/>
      <c r="C19" s="112">
        <v>220076</v>
      </c>
      <c r="D19" s="112"/>
      <c r="E19" s="112">
        <v>71331</v>
      </c>
      <c r="F19" s="112"/>
      <c r="G19" s="112">
        <v>399617</v>
      </c>
      <c r="H19" s="112"/>
      <c r="I19" s="112">
        <v>24121</v>
      </c>
      <c r="J19" s="56"/>
      <c r="K19" s="112">
        <v>303611</v>
      </c>
      <c r="L19" s="112"/>
      <c r="M19" s="112">
        <f>SUM(C19:K19)</f>
        <v>1018756</v>
      </c>
    </row>
    <row r="20" spans="1:13" ht="21" customHeight="1">
      <c r="A20" s="43" t="s">
        <v>60</v>
      </c>
      <c r="C20" s="117">
        <v>0</v>
      </c>
      <c r="D20" s="103"/>
      <c r="E20" s="117">
        <v>0</v>
      </c>
      <c r="F20" s="101"/>
      <c r="G20" s="117">
        <v>0</v>
      </c>
      <c r="H20" s="101"/>
      <c r="I20" s="117">
        <v>0</v>
      </c>
      <c r="J20" s="56"/>
      <c r="K20" s="115">
        <v>75291</v>
      </c>
      <c r="L20" s="112"/>
      <c r="M20" s="115">
        <f>SUM(C20:K20)</f>
        <v>75291</v>
      </c>
    </row>
    <row r="21" spans="1:13" ht="21" customHeight="1">
      <c r="A21" s="43" t="s">
        <v>175</v>
      </c>
      <c r="C21" s="118">
        <v>0</v>
      </c>
      <c r="D21" s="103"/>
      <c r="E21" s="118">
        <v>0</v>
      </c>
      <c r="F21" s="101"/>
      <c r="G21" s="118">
        <v>0</v>
      </c>
      <c r="H21" s="101"/>
      <c r="I21" s="118">
        <v>0</v>
      </c>
      <c r="J21" s="102"/>
      <c r="K21" s="118">
        <v>0</v>
      </c>
      <c r="L21" s="101"/>
      <c r="M21" s="118">
        <v>0</v>
      </c>
    </row>
    <row r="22" spans="1:13" ht="21" customHeight="1">
      <c r="A22" s="43" t="s">
        <v>61</v>
      </c>
      <c r="C22" s="101">
        <f>SUM(C20:C21)</f>
        <v>0</v>
      </c>
      <c r="D22" s="103"/>
      <c r="E22" s="101">
        <f>SUM(E20:E21)</f>
        <v>0</v>
      </c>
      <c r="F22" s="101"/>
      <c r="G22" s="101">
        <f>SUM(G20:G21)</f>
        <v>0</v>
      </c>
      <c r="H22" s="101"/>
      <c r="I22" s="101">
        <f>SUM(I20:I21)</f>
        <v>0</v>
      </c>
      <c r="J22" s="102"/>
      <c r="K22" s="101">
        <f>SUM(K20:K21)</f>
        <v>75291</v>
      </c>
      <c r="L22" s="101"/>
      <c r="M22" s="101">
        <f>SUM(M20:M21)</f>
        <v>75291</v>
      </c>
    </row>
    <row r="23" spans="1:13" ht="21" customHeight="1">
      <c r="A23" s="43" t="s">
        <v>135</v>
      </c>
      <c r="B23" s="9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21" customHeight="1">
      <c r="A24" s="43" t="s">
        <v>185</v>
      </c>
      <c r="C24" s="112">
        <v>575</v>
      </c>
      <c r="D24" s="112"/>
      <c r="E24" s="112">
        <v>4596</v>
      </c>
      <c r="F24" s="112"/>
      <c r="G24" s="112">
        <v>-2872</v>
      </c>
      <c r="H24" s="112"/>
      <c r="I24" s="112">
        <v>0</v>
      </c>
      <c r="J24" s="56"/>
      <c r="K24" s="112">
        <v>0</v>
      </c>
      <c r="L24" s="112"/>
      <c r="M24" s="112">
        <f>SUM(C24:K24)</f>
        <v>2299</v>
      </c>
    </row>
    <row r="25" spans="1:13" ht="21" customHeight="1">
      <c r="A25" s="43" t="s">
        <v>172</v>
      </c>
      <c r="B25" s="90"/>
      <c r="C25" s="112">
        <v>0</v>
      </c>
      <c r="D25" s="112"/>
      <c r="E25" s="112">
        <v>0</v>
      </c>
      <c r="F25" s="112"/>
      <c r="G25" s="112">
        <v>0</v>
      </c>
      <c r="H25" s="112"/>
      <c r="I25" s="112">
        <v>0</v>
      </c>
      <c r="J25" s="56"/>
      <c r="K25" s="112">
        <v>-70425</v>
      </c>
      <c r="L25" s="112"/>
      <c r="M25" s="112">
        <f>SUM(C25:K25)</f>
        <v>-70425</v>
      </c>
    </row>
    <row r="26" spans="1:13" ht="21" customHeight="1" thickBot="1">
      <c r="A26" s="90" t="s">
        <v>166</v>
      </c>
      <c r="C26" s="113">
        <f>SUM(C19:C25)-C22</f>
        <v>220651</v>
      </c>
      <c r="D26" s="112"/>
      <c r="E26" s="113">
        <f>SUM(E19:E25)-E22</f>
        <v>75927</v>
      </c>
      <c r="F26" s="112"/>
      <c r="G26" s="113">
        <f>SUM(G19:G25)-G22</f>
        <v>396745</v>
      </c>
      <c r="H26" s="112"/>
      <c r="I26" s="113">
        <f>SUM(I19:I25)-I22</f>
        <v>24121</v>
      </c>
      <c r="J26" s="56"/>
      <c r="K26" s="113">
        <f>SUM(K19:K25)-K22</f>
        <v>308477</v>
      </c>
      <c r="L26" s="112"/>
      <c r="M26" s="113">
        <f>SUM(M19:M25)-M22</f>
        <v>1025921</v>
      </c>
    </row>
    <row r="27" spans="3:13" ht="21" customHeight="1" thickTop="1"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ht="21" customHeight="1">
      <c r="A28" s="5" t="s">
        <v>5</v>
      </c>
    </row>
  </sheetData>
  <sheetProtection/>
  <mergeCells count="2">
    <mergeCell ref="C6:M6"/>
    <mergeCell ref="I7:K7"/>
  </mergeCells>
  <printOptions/>
  <pageMargins left="0.78740157480315" right="0.590551181102362" top="0.905511811023622" bottom="0.393700787401575" header="0.196850393700787" footer="0.196850393700787"/>
  <pageSetup fitToHeight="0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orathai</cp:lastModifiedBy>
  <cp:lastPrinted>2018-08-07T13:34:23Z</cp:lastPrinted>
  <dcterms:created xsi:type="dcterms:W3CDTF">1999-03-31T19:46:17Z</dcterms:created>
  <dcterms:modified xsi:type="dcterms:W3CDTF">2018-08-09T10:25:06Z</dcterms:modified>
  <cp:category/>
  <cp:version/>
  <cp:contentType/>
  <cp:contentStatus/>
</cp:coreProperties>
</file>