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SE (2)" sheetId="5" r:id="rId5"/>
  </sheets>
  <definedNames>
    <definedName name="\a" localSheetId="2">'BS'!#REF!</definedName>
    <definedName name="\a" localSheetId="3">'PL'!#REF!</definedName>
    <definedName name="\a">#REF!</definedName>
    <definedName name="\c" localSheetId="2">'BS'!#REF!</definedName>
    <definedName name="\c" localSheetId="3">'PL'!#REF!</definedName>
    <definedName name="\c">#REF!</definedName>
    <definedName name="\d" localSheetId="2">'BS'!#REF!</definedName>
    <definedName name="\d" localSheetId="3">'PL'!#REF!</definedName>
    <definedName name="\d">#REF!</definedName>
    <definedName name="_Regression_Int" localSheetId="2" hidden="1">1</definedName>
    <definedName name="_Regression_Int" localSheetId="3" hidden="1">1</definedName>
    <definedName name="Print_Area_MI" localSheetId="2">'BS'!#REF!</definedName>
    <definedName name="Print_Area_MI" localSheetId="3">'PL'!$A$2:$K$32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phannita</author>
  </authors>
  <commentList>
    <comment ref="K10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  <comment ref="I10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</commentList>
</comments>
</file>

<file path=xl/sharedStrings.xml><?xml version="1.0" encoding="utf-8"?>
<sst xmlns="http://schemas.openxmlformats.org/spreadsheetml/2006/main" count="228" uniqueCount="177">
  <si>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</si>
  <si>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</si>
  <si>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</si>
  <si>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</si>
  <si>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</si>
  <si>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</si>
  <si>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</si>
  <si>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 xml:space="preserve"> paid-up</t>
  </si>
  <si>
    <t>Issued and</t>
  </si>
  <si>
    <t>The accompanying notes are an integral part of the financial statements.</t>
  </si>
  <si>
    <t>Note</t>
  </si>
  <si>
    <t>Registered</t>
  </si>
  <si>
    <t xml:space="preserve">Other current assets </t>
  </si>
  <si>
    <t>of current portion</t>
  </si>
  <si>
    <t>Fees and service income</t>
  </si>
  <si>
    <t>Hire-purchase receivables - net</t>
  </si>
  <si>
    <t>(Unit: Baht)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</si>
  <si>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</si>
  <si>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</si>
  <si>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</si>
  <si>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</si>
  <si>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</si>
  <si>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</si>
  <si>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</si>
  <si>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</si>
  <si>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</si>
  <si>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</si>
  <si>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</si>
  <si>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</si>
  <si>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</si>
  <si>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</si>
  <si>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</si>
  <si>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</si>
  <si>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</si>
  <si>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</si>
  <si>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</si>
  <si>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</si>
  <si>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</si>
  <si>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</si>
  <si>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</si>
  <si>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Dividend paid</t>
  </si>
  <si>
    <t>Appropriated - statutory reserve</t>
  </si>
  <si>
    <t>Unappropriated retained earnings</t>
  </si>
  <si>
    <t>Selling expenses</t>
  </si>
  <si>
    <t>Administrative expenses</t>
  </si>
  <si>
    <t>Directors</t>
  </si>
  <si>
    <t>Refundable input tax</t>
  </si>
  <si>
    <t>Financial lease receivables - net</t>
  </si>
  <si>
    <t>Undue output tax - net of current portion</t>
  </si>
  <si>
    <t>Appropriated -</t>
  </si>
  <si>
    <t>statutory reserve</t>
  </si>
  <si>
    <t>Current portion of financial lease receivables</t>
  </si>
  <si>
    <t xml:space="preserve">Restricted bank deposits </t>
  </si>
  <si>
    <t xml:space="preserve">Current portion of undue output tax </t>
  </si>
  <si>
    <t>Trade and other receivables</t>
  </si>
  <si>
    <t>Trade and other payables</t>
  </si>
  <si>
    <t>Equipment</t>
  </si>
  <si>
    <t xml:space="preserve">Intangible assets </t>
  </si>
  <si>
    <t>19</t>
  </si>
  <si>
    <t xml:space="preserve">Factoring receivables - net of current portion </t>
  </si>
  <si>
    <t>18</t>
  </si>
  <si>
    <t>income tax expenses</t>
  </si>
  <si>
    <t>Income tax expenses</t>
  </si>
  <si>
    <t>Current portion of factoring receivables</t>
  </si>
  <si>
    <t>9</t>
  </si>
  <si>
    <t xml:space="preserve">Statement of financial position </t>
  </si>
  <si>
    <t>Statement of financial position (continued)</t>
  </si>
  <si>
    <t>20</t>
  </si>
  <si>
    <t>21</t>
  </si>
  <si>
    <t>Statement of comprehensive income</t>
  </si>
  <si>
    <t>Profit for the year</t>
  </si>
  <si>
    <t>Total comprehensive income for the year</t>
  </si>
  <si>
    <t xml:space="preserve">Profit before finance cost and </t>
  </si>
  <si>
    <t>Profit before income tax expenses</t>
  </si>
  <si>
    <t>Cash flow statement</t>
  </si>
  <si>
    <t>Cash flows from operating activities</t>
  </si>
  <si>
    <t>Profit before tax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</si>
  <si>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</si>
  <si>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</si>
  <si>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</si>
  <si>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</si>
  <si>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>Interest expenses</t>
  </si>
  <si>
    <t>Provision for long-term employee benefits</t>
  </si>
  <si>
    <t xml:space="preserve">Profit from operating activites before change in 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</si>
  <si>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</si>
  <si>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</si>
  <si>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</si>
  <si>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</si>
  <si>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</si>
  <si>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Financial lease and hire-purchase receivables</t>
  </si>
  <si>
    <t>Operating liabilities increase (decrease)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</si>
  <si>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</si>
  <si>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</si>
  <si>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</si>
  <si>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</si>
  <si>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and cash equivalents at beginning of the year</t>
  </si>
  <si>
    <t xml:space="preserve">Cash and cash equivalents at end of the year </t>
  </si>
  <si>
    <t>Net cash flows used in operating activities</t>
  </si>
  <si>
    <t>Cash flow statement (continued)</t>
  </si>
  <si>
    <t>Cash flows from investing activities</t>
  </si>
  <si>
    <t>Profit or loss:</t>
  </si>
  <si>
    <t xml:space="preserve">   Loan receivables</t>
  </si>
  <si>
    <t>2013</t>
  </si>
  <si>
    <t>Balance as at 31 December 2013</t>
  </si>
  <si>
    <t>Lease IT Public Company Limited</t>
  </si>
  <si>
    <t>Current portion of hire-purchase receivables</t>
  </si>
  <si>
    <t>Deferred tax assets</t>
  </si>
  <si>
    <t>Income tax payable</t>
  </si>
  <si>
    <t xml:space="preserve">Cash receipt awaiting for return to factoring </t>
  </si>
  <si>
    <t xml:space="preserve">   receivables and financial lease receivables</t>
  </si>
  <si>
    <t>Non-current liabilities</t>
  </si>
  <si>
    <t>Guarantee received from factoring receivables</t>
  </si>
  <si>
    <t>200,000,000 ordinary shares of Baht 1 each</t>
  </si>
  <si>
    <t>Issued and fully paid-up</t>
  </si>
  <si>
    <t>Share premium</t>
  </si>
  <si>
    <t>22</t>
  </si>
  <si>
    <t>Statement of changes in shareholders' equity</t>
  </si>
  <si>
    <t>23</t>
  </si>
  <si>
    <t>27</t>
  </si>
  <si>
    <t>28</t>
  </si>
  <si>
    <t>Other comprehensive income:</t>
  </si>
  <si>
    <t>Actuarial losses</t>
  </si>
  <si>
    <t>Allowance for doubtful loan receivables</t>
  </si>
  <si>
    <t xml:space="preserve">Allowance for doubtful factoring receivables </t>
  </si>
  <si>
    <t>Purchase of equipment and intangible assets</t>
  </si>
  <si>
    <t>Cash received from additional ordinary shares</t>
  </si>
  <si>
    <t xml:space="preserve">Profit </t>
  </si>
  <si>
    <t>Basic earnings per share</t>
  </si>
  <si>
    <t>8</t>
  </si>
  <si>
    <t>17</t>
  </si>
  <si>
    <t xml:space="preserve">Provision for long-term employee benefits  </t>
  </si>
  <si>
    <t>24</t>
  </si>
  <si>
    <t>25</t>
  </si>
  <si>
    <t>Income tax effect</t>
  </si>
  <si>
    <t>Dividend paid (Note 31)</t>
  </si>
  <si>
    <t xml:space="preserve">   transferred to statutory reserve (Note 22)</t>
  </si>
  <si>
    <t>Issued ordinary shares (Note 21)</t>
  </si>
  <si>
    <t xml:space="preserve">Adjustment to reconcile profit before tax to net cash </t>
  </si>
  <si>
    <t xml:space="preserve">   Cash paid for interest expenses</t>
  </si>
  <si>
    <t>Other comprehensive income for the year</t>
  </si>
  <si>
    <t>Weighted average number of ordinary shares (shares)</t>
  </si>
  <si>
    <t>As at 31 December 2014</t>
  </si>
  <si>
    <t>For the year ended 31 December 2014</t>
  </si>
  <si>
    <t>Balance as at 31 December 2014</t>
  </si>
  <si>
    <t>2014</t>
  </si>
  <si>
    <t>Current portion of loan receivables</t>
  </si>
  <si>
    <t>Loan receivables - net of current portion</t>
  </si>
  <si>
    <t>7</t>
  </si>
  <si>
    <t>13</t>
  </si>
  <si>
    <t>from financial institutions</t>
  </si>
  <si>
    <t xml:space="preserve">Current portion of long-term loans </t>
  </si>
  <si>
    <t>Current portion of liabilities under</t>
  </si>
  <si>
    <t>16</t>
  </si>
  <si>
    <t>Long-term loans - net of current portion</t>
  </si>
  <si>
    <t xml:space="preserve">   net of current portion</t>
  </si>
  <si>
    <t xml:space="preserve">   of Baht 1 each)</t>
  </si>
  <si>
    <t>Allowance for doubtful trade and other receivables</t>
  </si>
  <si>
    <t xml:space="preserve">   short-term loans from financial institutions</t>
  </si>
  <si>
    <t xml:space="preserve">Cash received from long-term loans </t>
  </si>
  <si>
    <t>Supplemental cash flows information</t>
  </si>
  <si>
    <t xml:space="preserve">   Assets acquired under finance lease agreements</t>
  </si>
  <si>
    <t xml:space="preserve">   hire-purchase receivables (reversal) </t>
  </si>
  <si>
    <t>Allowance for doubtful financial lease and</t>
  </si>
  <si>
    <t xml:space="preserve">   Cash paid for income tax</t>
  </si>
  <si>
    <t xml:space="preserve">Repayments of long-term loans </t>
  </si>
  <si>
    <t>Net cash from financing activities</t>
  </si>
  <si>
    <t>Non-cash item</t>
  </si>
  <si>
    <t xml:space="preserve">Decrease (increase) in restriced bank deposits </t>
  </si>
  <si>
    <t>Net cash flows from (used in) investing activities</t>
  </si>
  <si>
    <t xml:space="preserve">Increase (decrease) in bank overdrafts and </t>
  </si>
  <si>
    <t>Net increase (decrease)  in cash and cash equivalents</t>
  </si>
  <si>
    <t>Liabilities under finance lease agreement -</t>
  </si>
  <si>
    <t xml:space="preserve">   (2013: 116,000,000 ordinary shares </t>
  </si>
  <si>
    <t>Balance as at 1 January 2013</t>
  </si>
  <si>
    <t>Balance as at 1 January 2014</t>
  </si>
  <si>
    <t>Repayments of liabilities under finance lease agreement</t>
  </si>
  <si>
    <t xml:space="preserve">   finance lease agreement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</si>
</sst>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8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Cordia New"/>
      <family val="2"/>
    </font>
    <font>
      <sz val="16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8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7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1" borderId="1" applyNumberFormat="0" applyAlignment="0" applyProtection="0"/>
    <xf numFmtId="10" fontId="7" fillId="32" borderId="6" applyNumberFormat="0" applyBorder="0" applyAlignment="0" applyProtection="0"/>
    <xf numFmtId="0" fontId="49" fillId="0" borderId="7" applyNumberFormat="0" applyFill="0" applyAlignment="0" applyProtection="0"/>
    <xf numFmtId="0" fontId="50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51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39" fontId="0" fillId="0" borderId="0" xfId="0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1" fontId="13" fillId="0" borderId="0" xfId="0" applyNumberFormat="1" applyFont="1" applyAlignment="1">
      <alignment/>
    </xf>
    <xf numFmtId="41" fontId="13" fillId="0" borderId="0" xfId="42" applyNumberFormat="1" applyFont="1" applyAlignment="1">
      <alignment horizontal="center"/>
    </xf>
    <xf numFmtId="41" fontId="13" fillId="0" borderId="0" xfId="42" applyNumberFormat="1" applyFont="1" applyAlignment="1">
      <alignment/>
    </xf>
    <xf numFmtId="41" fontId="13" fillId="0" borderId="0" xfId="42" applyNumberFormat="1" applyFont="1" applyBorder="1" applyAlignment="1">
      <alignment/>
    </xf>
    <xf numFmtId="41" fontId="13" fillId="0" borderId="12" xfId="42" applyNumberFormat="1" applyFont="1" applyBorder="1" applyAlignment="1">
      <alignment horizontal="right"/>
    </xf>
    <xf numFmtId="41" fontId="13" fillId="0" borderId="0" xfId="42" applyNumberFormat="1" applyFont="1" applyBorder="1" applyAlignment="1">
      <alignment horizontal="right"/>
    </xf>
    <xf numFmtId="41" fontId="13" fillId="0" borderId="0" xfId="0" applyNumberFormat="1" applyFont="1" applyAlignment="1">
      <alignment horizontal="right"/>
    </xf>
    <xf numFmtId="41" fontId="13" fillId="0" borderId="0" xfId="0" applyNumberFormat="1" applyFont="1" applyBorder="1" applyAlignment="1">
      <alignment horizontal="right"/>
    </xf>
    <xf numFmtId="41" fontId="13" fillId="0" borderId="0" xfId="42" applyNumberFormat="1" applyFont="1" applyAlignment="1">
      <alignment horizontal="right"/>
    </xf>
    <xf numFmtId="41" fontId="13" fillId="0" borderId="0" xfId="0" applyNumberFormat="1" applyFont="1" applyBorder="1" applyAlignment="1">
      <alignment/>
    </xf>
    <xf numFmtId="39" fontId="12" fillId="0" borderId="0" xfId="0" applyFont="1" applyFill="1" applyAlignment="1">
      <alignment/>
    </xf>
    <xf numFmtId="39" fontId="13" fillId="0" borderId="0" xfId="0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9" fontId="14" fillId="0" borderId="0" xfId="0" applyNumberFormat="1" applyFont="1" applyFill="1" applyAlignment="1">
      <alignment horizontal="centerContinuous"/>
    </xf>
    <xf numFmtId="40" fontId="13" fillId="0" borderId="0" xfId="42" applyFont="1" applyFill="1" applyAlignment="1">
      <alignment horizontal="centerContinuous"/>
    </xf>
    <xf numFmtId="39" fontId="13" fillId="0" borderId="0" xfId="0" applyFont="1" applyFill="1" applyAlignment="1">
      <alignment/>
    </xf>
    <xf numFmtId="49" fontId="13" fillId="0" borderId="0" xfId="0" applyNumberFormat="1" applyFont="1" applyFill="1" applyAlignment="1" quotePrefix="1">
      <alignment horizontal="centerContinuous"/>
    </xf>
    <xf numFmtId="49" fontId="14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 quotePrefix="1">
      <alignment horizontal="left"/>
    </xf>
    <xf numFmtId="49" fontId="14" fillId="0" borderId="0" xfId="0" applyNumberFormat="1" applyFont="1" applyFill="1" applyAlignment="1" quotePrefix="1">
      <alignment horizontal="left"/>
    </xf>
    <xf numFmtId="49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42" applyNumberFormat="1" applyFont="1" applyFill="1" applyBorder="1" applyAlignment="1">
      <alignment horizontal="center"/>
    </xf>
    <xf numFmtId="183" fontId="13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/>
    </xf>
    <xf numFmtId="183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Border="1" applyAlignment="1">
      <alignment/>
    </xf>
    <xf numFmtId="182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39" fontId="13" fillId="0" borderId="0" xfId="0" applyFont="1" applyFill="1" applyAlignment="1">
      <alignment horizontal="left"/>
    </xf>
    <xf numFmtId="41" fontId="13" fillId="0" borderId="0" xfId="0" applyNumberFormat="1" applyFont="1" applyFill="1" applyBorder="1" applyAlignment="1">
      <alignment/>
    </xf>
    <xf numFmtId="40" fontId="13" fillId="0" borderId="0" xfId="42" applyFont="1" applyFill="1" applyAlignment="1">
      <alignment/>
    </xf>
    <xf numFmtId="41" fontId="13" fillId="0" borderId="13" xfId="42" applyNumberFormat="1" applyFont="1" applyFill="1" applyBorder="1" applyAlignment="1">
      <alignment/>
    </xf>
    <xf numFmtId="41" fontId="13" fillId="0" borderId="0" xfId="42" applyNumberFormat="1" applyFont="1" applyFill="1" applyAlignment="1">
      <alignment/>
    </xf>
    <xf numFmtId="41" fontId="13" fillId="0" borderId="14" xfId="42" applyNumberFormat="1" applyFont="1" applyFill="1" applyBorder="1" applyAlignment="1">
      <alignment/>
    </xf>
    <xf numFmtId="40" fontId="13" fillId="0" borderId="0" xfId="42" applyFont="1" applyFill="1" applyBorder="1" applyAlignment="1">
      <alignment/>
    </xf>
    <xf numFmtId="40" fontId="13" fillId="0" borderId="0" xfId="42" applyFont="1" applyFill="1" applyAlignment="1">
      <alignment/>
    </xf>
    <xf numFmtId="39" fontId="14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9" fontId="12" fillId="0" borderId="0" xfId="0" applyFont="1" applyFill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/>
    </xf>
    <xf numFmtId="41" fontId="13" fillId="0" borderId="13" xfId="42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186" fontId="13" fillId="0" borderId="0" xfId="42" applyNumberFormat="1" applyFont="1" applyFill="1" applyAlignment="1">
      <alignment/>
    </xf>
    <xf numFmtId="39" fontId="13" fillId="0" borderId="0" xfId="0" applyFont="1" applyFill="1" applyAlignment="1" quotePrefix="1">
      <alignment/>
    </xf>
    <xf numFmtId="39" fontId="12" fillId="0" borderId="15" xfId="0" applyFont="1" applyFill="1" applyBorder="1" applyAlignment="1">
      <alignment/>
    </xf>
    <xf numFmtId="39" fontId="13" fillId="0" borderId="15" xfId="0" applyFont="1" applyFill="1" applyBorder="1" applyAlignment="1">
      <alignment/>
    </xf>
    <xf numFmtId="183" fontId="13" fillId="0" borderId="15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37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86" fontId="13" fillId="0" borderId="16" xfId="42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39" fontId="13" fillId="0" borderId="14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183" fontId="13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40" fontId="12" fillId="0" borderId="0" xfId="0" applyNumberFormat="1" applyFont="1" applyFill="1" applyAlignment="1">
      <alignment horizontal="left"/>
    </xf>
    <xf numFmtId="40" fontId="13" fillId="0" borderId="0" xfId="0" applyNumberFormat="1" applyFont="1" applyFill="1" applyAlignment="1">
      <alignment horizontal="centerContinuous"/>
    </xf>
    <xf numFmtId="1" fontId="13" fillId="0" borderId="0" xfId="0" applyNumberFormat="1" applyFont="1" applyFill="1" applyAlignment="1">
      <alignment horizontal="centerContinuous"/>
    </xf>
    <xf numFmtId="186" fontId="13" fillId="0" borderId="0" xfId="42" applyNumberFormat="1" applyFont="1" applyFill="1" applyAlignment="1">
      <alignment horizontal="centerContinuous"/>
    </xf>
    <xf numFmtId="186" fontId="13" fillId="0" borderId="0" xfId="42" applyNumberFormat="1" applyFont="1" applyFill="1" applyBorder="1" applyAlignment="1">
      <alignment horizontal="centerContinuous"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6" fontId="13" fillId="0" borderId="0" xfId="42" applyNumberFormat="1" applyFont="1" applyFill="1" applyBorder="1" applyAlignment="1">
      <alignment/>
    </xf>
    <xf numFmtId="40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41" fontId="13" fillId="0" borderId="0" xfId="42" applyNumberFormat="1" applyFont="1" applyFill="1" applyAlignment="1">
      <alignment horizontal="right"/>
    </xf>
    <xf numFmtId="41" fontId="13" fillId="0" borderId="0" xfId="0" applyNumberFormat="1" applyFont="1" applyFill="1" applyAlignment="1">
      <alignment horizontal="right"/>
    </xf>
    <xf numFmtId="41" fontId="13" fillId="0" borderId="17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 quotePrefix="1">
      <alignment horizontal="left"/>
    </xf>
    <xf numFmtId="183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39" fontId="13" fillId="0" borderId="0" xfId="0" applyFont="1" applyFill="1" applyAlignment="1">
      <alignment/>
    </xf>
    <xf numFmtId="49" fontId="12" fillId="0" borderId="0" xfId="0" applyNumberFormat="1" applyFont="1" applyFill="1" applyAlignment="1" quotePrefix="1">
      <alignment horizontal="left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Border="1" applyAlignment="1" quotePrefix="1">
      <alignment horizontal="left"/>
    </xf>
    <xf numFmtId="39" fontId="13" fillId="0" borderId="0" xfId="0" applyFont="1" applyFill="1" applyAlignment="1">
      <alignment horizontal="center"/>
    </xf>
    <xf numFmtId="39" fontId="13" fillId="0" borderId="12" xfId="0" applyFont="1" applyFill="1" applyBorder="1" applyAlignment="1">
      <alignment horizontal="center"/>
    </xf>
    <xf numFmtId="39" fontId="13" fillId="0" borderId="0" xfId="0" applyFont="1" applyFill="1" applyBorder="1" applyAlignment="1">
      <alignment horizontal="center"/>
    </xf>
    <xf numFmtId="39" fontId="15" fillId="0" borderId="0" xfId="0" applyFont="1" applyFill="1" applyAlignment="1">
      <alignment horizontal="center"/>
    </xf>
    <xf numFmtId="39" fontId="13" fillId="0" borderId="12" xfId="0" applyFont="1" applyFill="1" applyBorder="1" applyAlignment="1">
      <alignment/>
    </xf>
    <xf numFmtId="39" fontId="13" fillId="0" borderId="0" xfId="0" applyFont="1" applyFill="1" applyBorder="1" applyAlignment="1">
      <alignment/>
    </xf>
    <xf numFmtId="0" fontId="14" fillId="0" borderId="0" xfId="0" applyNumberFormat="1" applyFont="1" applyBorder="1" applyAlignment="1">
      <alignment horizontal="center"/>
    </xf>
    <xf numFmtId="41" fontId="13" fillId="0" borderId="13" xfId="42" applyNumberFormat="1" applyFont="1" applyBorder="1" applyAlignment="1">
      <alignment/>
    </xf>
    <xf numFmtId="41" fontId="13" fillId="0" borderId="14" xfId="42" applyNumberFormat="1" applyFont="1" applyBorder="1" applyAlignment="1">
      <alignment/>
    </xf>
    <xf numFmtId="41" fontId="13" fillId="0" borderId="13" xfId="42" applyNumberFormat="1" applyFont="1" applyBorder="1" applyAlignment="1">
      <alignment horizontal="right"/>
    </xf>
    <xf numFmtId="186" fontId="13" fillId="0" borderId="0" xfId="42" applyNumberFormat="1" applyFont="1" applyAlignment="1">
      <alignment/>
    </xf>
    <xf numFmtId="39" fontId="13" fillId="0" borderId="0" xfId="0" applyFont="1" applyAlignment="1">
      <alignment/>
    </xf>
    <xf numFmtId="41" fontId="13" fillId="0" borderId="0" xfId="44" applyNumberFormat="1" applyFont="1" applyFill="1" applyBorder="1" applyAlignment="1">
      <alignment horizontal="center"/>
    </xf>
    <xf numFmtId="41" fontId="13" fillId="0" borderId="0" xfId="44" applyNumberFormat="1" applyFont="1" applyFill="1" applyBorder="1" applyAlignment="1">
      <alignment/>
    </xf>
    <xf numFmtId="41" fontId="13" fillId="0" borderId="12" xfId="44" applyNumberFormat="1" applyFont="1" applyFill="1" applyBorder="1" applyAlignment="1">
      <alignment horizontal="center"/>
    </xf>
    <xf numFmtId="41" fontId="13" fillId="0" borderId="14" xfId="44" applyNumberFormat="1" applyFont="1" applyFill="1" applyBorder="1" applyAlignment="1">
      <alignment horizontal="center"/>
    </xf>
    <xf numFmtId="41" fontId="13" fillId="0" borderId="17" xfId="44" applyNumberFormat="1" applyFont="1" applyFill="1" applyBorder="1" applyAlignment="1">
      <alignment horizontal="center"/>
    </xf>
    <xf numFmtId="186" fontId="13" fillId="0" borderId="0" xfId="44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Alignment="1">
      <alignment/>
    </xf>
    <xf numFmtId="49" fontId="56" fillId="0" borderId="0" xfId="0" applyNumberFormat="1" applyFont="1" applyFill="1" applyAlignment="1">
      <alignment/>
    </xf>
    <xf numFmtId="41" fontId="13" fillId="0" borderId="14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39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1" fontId="13" fillId="0" borderId="0" xfId="44" applyNumberFormat="1" applyFont="1" applyFill="1" applyAlignment="1">
      <alignment horizontal="right"/>
    </xf>
    <xf numFmtId="41" fontId="13" fillId="0" borderId="0" xfId="44" applyNumberFormat="1" applyFont="1" applyFill="1" applyBorder="1" applyAlignment="1">
      <alignment horizontal="right"/>
    </xf>
    <xf numFmtId="41" fontId="13" fillId="0" borderId="12" xfId="44" applyNumberFormat="1" applyFont="1" applyFill="1" applyBorder="1" applyAlignment="1">
      <alignment horizontal="right"/>
    </xf>
    <xf numFmtId="41" fontId="19" fillId="0" borderId="0" xfId="0" applyNumberFormat="1" applyFont="1" applyBorder="1" applyAlignment="1">
      <alignment/>
    </xf>
    <xf numFmtId="39" fontId="12" fillId="0" borderId="0" xfId="0" applyFont="1" applyFill="1" applyBorder="1" applyAlignment="1">
      <alignment/>
    </xf>
    <xf numFmtId="39" fontId="13" fillId="0" borderId="0" xfId="0" applyFont="1" applyFill="1" applyAlignment="1" quotePrefix="1">
      <alignment/>
    </xf>
    <xf numFmtId="41" fontId="13" fillId="0" borderId="12" xfId="0" applyNumberFormat="1" applyFont="1" applyBorder="1" applyAlignment="1">
      <alignment horizontal="right"/>
    </xf>
    <xf numFmtId="39" fontId="13" fillId="0" borderId="12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9"/>
  <sheetViews>
    <sheetView showGridLines="0" tabSelected="1" view="pageBreakPreview" zoomScaleNormal="145" zoomScaleSheetLayoutView="100" zoomScalePageLayoutView="0" workbookViewId="0" topLeftCell="A1">
      <selection activeCell="A46" sqref="A46"/>
    </sheetView>
  </sheetViews>
  <sheetFormatPr defaultColWidth="9.7109375" defaultRowHeight="23.25" customHeight="1"/>
  <cols>
    <col min="1" max="1" width="1.421875" style="39" customWidth="1"/>
    <col min="2" max="3" width="1.57421875" style="18" customWidth="1"/>
    <col min="4" max="4" width="10.7109375" style="18" customWidth="1"/>
    <col min="5" max="5" width="44.57421875" style="18" customWidth="1"/>
    <col min="6" max="6" width="1.8515625" style="24" customWidth="1"/>
    <col min="7" max="7" width="7.421875" style="32" customWidth="1"/>
    <col min="8" max="8" width="0.85546875" style="24" customWidth="1"/>
    <col min="9" max="9" width="17.8515625" style="46" customWidth="1"/>
    <col min="10" max="10" width="0.85546875" style="24" customWidth="1"/>
    <col min="11" max="11" width="17.57421875" style="46" customWidth="1"/>
    <col min="12" max="12" width="0.85546875" style="18" customWidth="1"/>
    <col min="13" max="33" width="9.7109375" style="18" customWidth="1"/>
    <col min="34" max="36" width="15.7109375" style="18" customWidth="1"/>
    <col min="37" max="54" width="9.7109375" style="18" customWidth="1"/>
    <col min="55" max="59" width="10.7109375" style="18" customWidth="1"/>
    <col min="60" max="68" width="9.7109375" style="18" customWidth="1"/>
    <col min="69" max="73" width="10.7109375" style="18" customWidth="1"/>
    <col min="74" max="16384" width="9.7109375" style="18" customWidth="1"/>
  </cols>
  <sheetData>
    <row r="1" spans="1:11" ht="23.25" customHeight="1">
      <c r="A1" s="13" t="s">
        <v>104</v>
      </c>
      <c r="B1" s="14"/>
      <c r="C1" s="14"/>
      <c r="D1" s="14"/>
      <c r="E1" s="14"/>
      <c r="F1" s="15"/>
      <c r="G1" s="16"/>
      <c r="H1" s="15"/>
      <c r="I1" s="17"/>
      <c r="J1" s="15"/>
      <c r="K1" s="17"/>
    </row>
    <row r="2" spans="1:11" ht="23.25" customHeight="1">
      <c r="A2" s="13" t="s">
        <v>65</v>
      </c>
      <c r="B2" s="19"/>
      <c r="C2" s="19"/>
      <c r="D2" s="19"/>
      <c r="E2" s="19"/>
      <c r="F2" s="19"/>
      <c r="G2" s="20"/>
      <c r="H2" s="19"/>
      <c r="I2" s="19"/>
      <c r="J2" s="19"/>
      <c r="K2" s="19"/>
    </row>
    <row r="3" spans="1:11" ht="23.25" customHeight="1">
      <c r="A3" s="13" t="s">
        <v>141</v>
      </c>
      <c r="B3" s="19"/>
      <c r="C3" s="19"/>
      <c r="D3" s="19"/>
      <c r="E3" s="19"/>
      <c r="F3" s="19"/>
      <c r="G3" s="20"/>
      <c r="H3" s="19"/>
      <c r="I3" s="19"/>
      <c r="J3" s="19"/>
      <c r="K3" s="19"/>
    </row>
    <row r="4" spans="1:11" ht="23.25" customHeight="1">
      <c r="A4" s="18"/>
      <c r="B4" s="21"/>
      <c r="C4" s="21"/>
      <c r="D4" s="21"/>
      <c r="E4" s="21"/>
      <c r="F4" s="21"/>
      <c r="G4" s="22"/>
      <c r="H4" s="21"/>
      <c r="I4" s="23"/>
      <c r="J4" s="88"/>
      <c r="K4" s="23" t="s">
        <v>16</v>
      </c>
    </row>
    <row r="5" spans="1:11" ht="23.25" customHeight="1">
      <c r="A5" s="18"/>
      <c r="G5" s="25" t="s">
        <v>10</v>
      </c>
      <c r="H5" s="26"/>
      <c r="I5" s="27" t="s">
        <v>144</v>
      </c>
      <c r="J5" s="28"/>
      <c r="K5" s="27" t="s">
        <v>102</v>
      </c>
    </row>
    <row r="6" spans="1:11" ht="23.25" customHeight="1">
      <c r="A6" s="13" t="s">
        <v>17</v>
      </c>
      <c r="G6" s="29"/>
      <c r="I6" s="30"/>
      <c r="K6" s="30"/>
    </row>
    <row r="7" spans="1:13" ht="23.25" customHeight="1">
      <c r="A7" s="13" t="s">
        <v>18</v>
      </c>
      <c r="E7" s="31"/>
      <c r="F7" s="31"/>
      <c r="H7" s="31"/>
      <c r="I7" s="33"/>
      <c r="J7" s="31"/>
      <c r="K7" s="33"/>
      <c r="L7" s="31"/>
      <c r="M7" s="31"/>
    </row>
    <row r="8" spans="1:12" ht="23.25" customHeight="1">
      <c r="A8" s="18" t="s">
        <v>35</v>
      </c>
      <c r="E8" s="31"/>
      <c r="F8" s="31"/>
      <c r="G8" s="1" t="s">
        <v>147</v>
      </c>
      <c r="H8" s="73"/>
      <c r="I8" s="3">
        <v>9974542</v>
      </c>
      <c r="J8" s="73"/>
      <c r="K8" s="3">
        <v>9912891</v>
      </c>
      <c r="L8" s="37"/>
    </row>
    <row r="9" spans="1:12" ht="23.25" customHeight="1">
      <c r="A9" s="18" t="s">
        <v>54</v>
      </c>
      <c r="E9" s="31"/>
      <c r="F9" s="31"/>
      <c r="G9" s="1" t="s">
        <v>128</v>
      </c>
      <c r="H9" s="73"/>
      <c r="I9" s="3">
        <v>51869126</v>
      </c>
      <c r="J9" s="73"/>
      <c r="K9" s="3">
        <v>60494105</v>
      </c>
      <c r="L9" s="37"/>
    </row>
    <row r="10" spans="1:11" s="72" customFormat="1" ht="23.25" customHeight="1">
      <c r="A10" s="72" t="s">
        <v>145</v>
      </c>
      <c r="E10" s="31"/>
      <c r="F10" s="31"/>
      <c r="G10" s="38">
        <v>9</v>
      </c>
      <c r="H10" s="89"/>
      <c r="I10" s="3">
        <v>187339798</v>
      </c>
      <c r="J10" s="89"/>
      <c r="K10" s="35">
        <v>126739123</v>
      </c>
    </row>
    <row r="11" spans="1:12" ht="23.25" customHeight="1">
      <c r="A11" s="18" t="s">
        <v>63</v>
      </c>
      <c r="E11" s="31"/>
      <c r="F11" s="31"/>
      <c r="G11" s="2">
        <v>10</v>
      </c>
      <c r="H11" s="73"/>
      <c r="I11" s="3">
        <v>253664894</v>
      </c>
      <c r="J11" s="73"/>
      <c r="K11" s="3">
        <v>138291231</v>
      </c>
      <c r="L11" s="37"/>
    </row>
    <row r="12" spans="1:12" ht="23.25" customHeight="1">
      <c r="A12" s="18" t="s">
        <v>51</v>
      </c>
      <c r="E12" s="31"/>
      <c r="F12" s="31"/>
      <c r="G12" s="2">
        <v>11</v>
      </c>
      <c r="H12" s="73"/>
      <c r="I12" s="3">
        <v>144955548</v>
      </c>
      <c r="J12" s="73"/>
      <c r="K12" s="3">
        <v>142196203</v>
      </c>
      <c r="L12" s="37"/>
    </row>
    <row r="13" spans="1:12" ht="23.25" customHeight="1">
      <c r="A13" s="18" t="s">
        <v>105</v>
      </c>
      <c r="E13" s="31"/>
      <c r="F13" s="31"/>
      <c r="G13" s="2">
        <v>12</v>
      </c>
      <c r="H13" s="73"/>
      <c r="I13" s="3">
        <v>50704088</v>
      </c>
      <c r="J13" s="73"/>
      <c r="K13" s="3">
        <v>48028401</v>
      </c>
      <c r="L13" s="37"/>
    </row>
    <row r="14" spans="1:12" ht="23.25" customHeight="1">
      <c r="A14" s="39" t="s">
        <v>46</v>
      </c>
      <c r="E14" s="31"/>
      <c r="F14" s="31"/>
      <c r="G14" s="101"/>
      <c r="H14" s="73"/>
      <c r="I14" s="12">
        <v>1856561</v>
      </c>
      <c r="J14" s="73"/>
      <c r="K14" s="12">
        <v>4960062</v>
      </c>
      <c r="L14" s="37"/>
    </row>
    <row r="15" spans="1:12" ht="23.25" customHeight="1">
      <c r="A15" s="18" t="s">
        <v>12</v>
      </c>
      <c r="E15" s="31"/>
      <c r="F15" s="31"/>
      <c r="G15" s="2"/>
      <c r="H15" s="73"/>
      <c r="I15" s="4">
        <v>5474132</v>
      </c>
      <c r="J15" s="73"/>
      <c r="K15" s="4">
        <v>3739814</v>
      </c>
      <c r="L15" s="41"/>
    </row>
    <row r="16" spans="1:12" ht="23.25" customHeight="1">
      <c r="A16" s="13" t="s">
        <v>19</v>
      </c>
      <c r="E16" s="31"/>
      <c r="F16" s="31"/>
      <c r="G16" s="1"/>
      <c r="H16" s="73"/>
      <c r="I16" s="102">
        <f>SUM(I8:I15)</f>
        <v>705838689</v>
      </c>
      <c r="J16" s="73"/>
      <c r="K16" s="102">
        <f>SUM(K8:K15)</f>
        <v>534361830</v>
      </c>
      <c r="L16" s="41"/>
    </row>
    <row r="17" spans="1:12" ht="23.25" customHeight="1">
      <c r="A17" s="13" t="s">
        <v>20</v>
      </c>
      <c r="E17" s="31"/>
      <c r="F17" s="31"/>
      <c r="G17" s="18"/>
      <c r="H17" s="18"/>
      <c r="I17" s="18"/>
      <c r="J17" s="18"/>
      <c r="K17" s="18"/>
      <c r="L17" s="41"/>
    </row>
    <row r="18" spans="1:12" ht="23.25" customHeight="1">
      <c r="A18" s="18" t="s">
        <v>52</v>
      </c>
      <c r="E18" s="31"/>
      <c r="F18" s="31"/>
      <c r="G18" s="1" t="s">
        <v>148</v>
      </c>
      <c r="H18" s="73"/>
      <c r="I18" s="5">
        <v>16032627</v>
      </c>
      <c r="J18" s="73"/>
      <c r="K18" s="5">
        <v>19373785</v>
      </c>
      <c r="L18" s="41"/>
    </row>
    <row r="19" spans="1:12" ht="23.25" customHeight="1">
      <c r="A19" s="18" t="s">
        <v>146</v>
      </c>
      <c r="E19" s="31"/>
      <c r="F19" s="31"/>
      <c r="G19" s="1" t="s">
        <v>64</v>
      </c>
      <c r="H19" s="73"/>
      <c r="I19" s="5">
        <v>14755185</v>
      </c>
      <c r="J19" s="73"/>
      <c r="K19" s="5">
        <v>0</v>
      </c>
      <c r="L19" s="41"/>
    </row>
    <row r="20" spans="1:12" ht="23.25" customHeight="1">
      <c r="A20" s="18" t="s">
        <v>59</v>
      </c>
      <c r="B20" s="39"/>
      <c r="E20" s="31"/>
      <c r="F20" s="31"/>
      <c r="G20" s="2">
        <v>10</v>
      </c>
      <c r="H20" s="73"/>
      <c r="I20" s="5">
        <v>1419742</v>
      </c>
      <c r="J20" s="73"/>
      <c r="K20" s="5">
        <v>6393344</v>
      </c>
      <c r="L20" s="41"/>
    </row>
    <row r="21" spans="1:12" ht="23.25" customHeight="1">
      <c r="A21" s="18" t="s">
        <v>47</v>
      </c>
      <c r="E21" s="31"/>
      <c r="F21" s="31"/>
      <c r="G21" s="1"/>
      <c r="H21" s="73"/>
      <c r="I21" s="5"/>
      <c r="J21" s="73"/>
      <c r="K21" s="5"/>
      <c r="L21" s="41"/>
    </row>
    <row r="22" spans="1:12" ht="23.25" customHeight="1">
      <c r="A22" s="18"/>
      <c r="B22" s="39" t="s">
        <v>13</v>
      </c>
      <c r="E22" s="31"/>
      <c r="F22" s="31"/>
      <c r="G22" s="2">
        <v>11</v>
      </c>
      <c r="H22" s="73"/>
      <c r="I22" s="5">
        <v>88049842</v>
      </c>
      <c r="J22" s="73"/>
      <c r="K22" s="5">
        <v>97757681</v>
      </c>
      <c r="L22" s="41"/>
    </row>
    <row r="23" spans="1:12" ht="23.25" customHeight="1">
      <c r="A23" s="18" t="s">
        <v>15</v>
      </c>
      <c r="E23" s="31"/>
      <c r="F23" s="31"/>
      <c r="G23" s="1"/>
      <c r="H23" s="73"/>
      <c r="I23" s="5"/>
      <c r="J23" s="73"/>
      <c r="K23" s="5"/>
      <c r="L23" s="41"/>
    </row>
    <row r="24" spans="1:12" ht="23.25" customHeight="1">
      <c r="A24" s="18"/>
      <c r="B24" s="39" t="s">
        <v>13</v>
      </c>
      <c r="E24" s="31"/>
      <c r="F24" s="31"/>
      <c r="G24" s="2">
        <v>12</v>
      </c>
      <c r="H24" s="73"/>
      <c r="I24" s="5">
        <v>21244356</v>
      </c>
      <c r="J24" s="73"/>
      <c r="K24" s="5">
        <v>18805015</v>
      </c>
      <c r="L24" s="41"/>
    </row>
    <row r="25" spans="1:12" ht="23.25" customHeight="1">
      <c r="A25" s="18" t="s">
        <v>56</v>
      </c>
      <c r="E25" s="31"/>
      <c r="F25" s="31"/>
      <c r="G25" s="2">
        <v>14</v>
      </c>
      <c r="H25" s="73"/>
      <c r="I25" s="5">
        <v>7781094</v>
      </c>
      <c r="J25" s="73"/>
      <c r="K25" s="5">
        <v>5250598</v>
      </c>
      <c r="L25" s="41"/>
    </row>
    <row r="26" spans="1:12" ht="23.25" customHeight="1">
      <c r="A26" s="18" t="s">
        <v>57</v>
      </c>
      <c r="E26" s="31"/>
      <c r="F26" s="31"/>
      <c r="G26" s="2">
        <v>15</v>
      </c>
      <c r="H26" s="73"/>
      <c r="I26" s="5">
        <v>1228095</v>
      </c>
      <c r="J26" s="73"/>
      <c r="K26" s="5">
        <v>866409</v>
      </c>
      <c r="L26" s="41"/>
    </row>
    <row r="27" spans="1:12" ht="23.25" customHeight="1">
      <c r="A27" s="18" t="s">
        <v>106</v>
      </c>
      <c r="E27" s="31"/>
      <c r="F27" s="31"/>
      <c r="G27" s="2">
        <v>27</v>
      </c>
      <c r="H27" s="73"/>
      <c r="I27" s="5">
        <v>4434934</v>
      </c>
      <c r="J27" s="73"/>
      <c r="K27" s="5">
        <v>2734609</v>
      </c>
      <c r="L27" s="41"/>
    </row>
    <row r="28" spans="1:12" ht="23.25" customHeight="1">
      <c r="A28" s="13" t="s">
        <v>21</v>
      </c>
      <c r="E28" s="31"/>
      <c r="F28" s="31"/>
      <c r="G28" s="1"/>
      <c r="H28" s="73"/>
      <c r="I28" s="102">
        <f>SUM(I18:I27)</f>
        <v>154945875</v>
      </c>
      <c r="J28" s="73"/>
      <c r="K28" s="102">
        <f>SUM(K18:K27)</f>
        <v>151181441</v>
      </c>
      <c r="L28" s="41"/>
    </row>
    <row r="29" spans="1:12" ht="23.25" customHeight="1" thickBot="1">
      <c r="A29" s="13" t="s">
        <v>22</v>
      </c>
      <c r="E29" s="31"/>
      <c r="F29" s="31"/>
      <c r="G29" s="1"/>
      <c r="H29" s="73"/>
      <c r="I29" s="103">
        <f>I16+I28</f>
        <v>860784564</v>
      </c>
      <c r="J29" s="73"/>
      <c r="K29" s="103">
        <f>K16+K28</f>
        <v>685543271</v>
      </c>
      <c r="L29" s="45"/>
    </row>
    <row r="30" spans="1:11" ht="23.25" customHeight="1" thickTop="1">
      <c r="A30" s="18"/>
      <c r="G30" s="18"/>
      <c r="H30" s="18"/>
      <c r="I30" s="18"/>
      <c r="J30" s="18"/>
      <c r="K30" s="18"/>
    </row>
    <row r="31" spans="1:11" ht="23.25" customHeight="1">
      <c r="A31" s="18" t="s">
        <v>9</v>
      </c>
      <c r="F31" s="18"/>
      <c r="G31" s="47"/>
      <c r="H31" s="18"/>
      <c r="J31" s="18"/>
      <c r="K31" s="18"/>
    </row>
    <row r="32" spans="1:11" ht="23.25" customHeight="1">
      <c r="A32" s="13" t="s">
        <v>104</v>
      </c>
      <c r="B32" s="14"/>
      <c r="C32" s="14"/>
      <c r="D32" s="14"/>
      <c r="E32" s="14"/>
      <c r="F32" s="15"/>
      <c r="G32" s="16"/>
      <c r="H32" s="15"/>
      <c r="J32" s="15"/>
      <c r="K32" s="17"/>
    </row>
    <row r="33" spans="1:11" ht="23.25" customHeight="1">
      <c r="A33" s="13" t="s">
        <v>66</v>
      </c>
      <c r="B33" s="19"/>
      <c r="C33" s="19"/>
      <c r="D33" s="19"/>
      <c r="E33" s="19"/>
      <c r="F33" s="19"/>
      <c r="G33" s="20"/>
      <c r="H33" s="19"/>
      <c r="J33" s="19"/>
      <c r="K33" s="19"/>
    </row>
    <row r="34" spans="1:11" ht="23.25" customHeight="1">
      <c r="A34" s="13" t="s">
        <v>141</v>
      </c>
      <c r="B34" s="19"/>
      <c r="C34" s="19"/>
      <c r="D34" s="19"/>
      <c r="E34" s="19"/>
      <c r="F34" s="19"/>
      <c r="G34" s="20"/>
      <c r="H34" s="19"/>
      <c r="I34" s="19"/>
      <c r="J34" s="19"/>
      <c r="K34" s="19"/>
    </row>
    <row r="35" spans="1:11" ht="23.25" customHeight="1">
      <c r="A35" s="18"/>
      <c r="B35" s="21"/>
      <c r="C35" s="21"/>
      <c r="D35" s="21"/>
      <c r="E35" s="21"/>
      <c r="F35" s="21"/>
      <c r="G35" s="22"/>
      <c r="H35" s="21"/>
      <c r="I35" s="23"/>
      <c r="J35" s="88"/>
      <c r="K35" s="23" t="s">
        <v>16</v>
      </c>
    </row>
    <row r="36" spans="1:11" ht="23.25" customHeight="1">
      <c r="A36" s="18"/>
      <c r="G36" s="25" t="s">
        <v>10</v>
      </c>
      <c r="H36" s="26"/>
      <c r="I36" s="27" t="s">
        <v>144</v>
      </c>
      <c r="J36" s="28"/>
      <c r="K36" s="27" t="s">
        <v>102</v>
      </c>
    </row>
    <row r="37" spans="1:11" ht="23.25" customHeight="1">
      <c r="A37" s="13" t="s">
        <v>23</v>
      </c>
      <c r="D37" s="48"/>
      <c r="E37" s="48"/>
      <c r="F37" s="48"/>
      <c r="H37" s="48"/>
      <c r="I37" s="48"/>
      <c r="J37" s="48"/>
      <c r="K37" s="48"/>
    </row>
    <row r="38" spans="1:3" ht="23.25" customHeight="1">
      <c r="A38" s="13" t="s">
        <v>24</v>
      </c>
      <c r="C38" s="49"/>
    </row>
    <row r="39" spans="1:3" ht="23.25" customHeight="1">
      <c r="A39" s="18" t="s">
        <v>37</v>
      </c>
      <c r="C39" s="49"/>
    </row>
    <row r="40" spans="1:11" ht="23.25" customHeight="1">
      <c r="A40" s="18"/>
      <c r="B40" s="18" t="s">
        <v>149</v>
      </c>
      <c r="G40" s="1" t="s">
        <v>152</v>
      </c>
      <c r="H40" s="73"/>
      <c r="I40" s="9">
        <v>366201061</v>
      </c>
      <c r="J40" s="73"/>
      <c r="K40" s="9">
        <v>356414112</v>
      </c>
    </row>
    <row r="41" spans="1:11" ht="23.25" customHeight="1">
      <c r="A41" s="18" t="s">
        <v>150</v>
      </c>
      <c r="G41" s="1" t="s">
        <v>129</v>
      </c>
      <c r="H41" s="73"/>
      <c r="I41" s="9">
        <v>23878612</v>
      </c>
      <c r="J41" s="73"/>
      <c r="K41" s="9">
        <v>28074000</v>
      </c>
    </row>
    <row r="42" spans="1:11" ht="23.25" customHeight="1">
      <c r="A42" s="18" t="s">
        <v>55</v>
      </c>
      <c r="G42" s="1" t="s">
        <v>60</v>
      </c>
      <c r="H42" s="73"/>
      <c r="I42" s="9">
        <v>8378766</v>
      </c>
      <c r="J42" s="73"/>
      <c r="K42" s="9">
        <v>7010861</v>
      </c>
    </row>
    <row r="43" spans="1:11" ht="23.25" customHeight="1">
      <c r="A43" s="18" t="s">
        <v>107</v>
      </c>
      <c r="G43" s="1"/>
      <c r="H43" s="73"/>
      <c r="I43" s="9">
        <v>6285752</v>
      </c>
      <c r="J43" s="73"/>
      <c r="K43" s="10">
        <v>4192290</v>
      </c>
    </row>
    <row r="44" spans="1:11" ht="23.25" customHeight="1">
      <c r="A44" s="91" t="s">
        <v>151</v>
      </c>
      <c r="B44" s="91"/>
      <c r="G44" s="1"/>
      <c r="H44" s="73"/>
      <c r="I44" s="9"/>
      <c r="J44" s="73"/>
      <c r="K44" s="10"/>
    </row>
    <row r="45" spans="1:11" ht="23.25" customHeight="1">
      <c r="A45" s="91" t="s">
        <v>176</v>
      </c>
      <c r="B45" s="91"/>
      <c r="G45" s="1" t="s">
        <v>58</v>
      </c>
      <c r="H45" s="73"/>
      <c r="I45" s="9">
        <v>379187</v>
      </c>
      <c r="J45" s="73"/>
      <c r="K45" s="10">
        <v>0</v>
      </c>
    </row>
    <row r="46" spans="1:12" ht="23.25" customHeight="1">
      <c r="A46" s="18" t="s">
        <v>108</v>
      </c>
      <c r="D46" s="31"/>
      <c r="F46" s="31"/>
      <c r="G46" s="1"/>
      <c r="H46" s="73"/>
      <c r="I46" s="9"/>
      <c r="J46" s="73"/>
      <c r="K46" s="10"/>
      <c r="L46" s="37"/>
    </row>
    <row r="47" spans="1:12" ht="23.25" customHeight="1">
      <c r="A47" s="18" t="s">
        <v>109</v>
      </c>
      <c r="D47" s="31"/>
      <c r="F47" s="31"/>
      <c r="G47" s="2"/>
      <c r="H47" s="73"/>
      <c r="I47" s="9">
        <v>30846213</v>
      </c>
      <c r="J47" s="73"/>
      <c r="K47" s="8">
        <v>14301229</v>
      </c>
      <c r="L47" s="37"/>
    </row>
    <row r="48" spans="1:12" ht="23.25" customHeight="1">
      <c r="A48" s="18" t="s">
        <v>53</v>
      </c>
      <c r="D48" s="31"/>
      <c r="F48" s="31"/>
      <c r="G48" s="2"/>
      <c r="H48" s="73"/>
      <c r="I48" s="9">
        <v>13879895</v>
      </c>
      <c r="J48" s="73"/>
      <c r="K48" s="8">
        <v>13949817</v>
      </c>
      <c r="L48" s="37"/>
    </row>
    <row r="49" spans="1:12" ht="23.25" customHeight="1">
      <c r="A49" s="18" t="s">
        <v>0</v>
      </c>
      <c r="D49" s="31"/>
      <c r="F49" s="31"/>
      <c r="G49" s="2"/>
      <c r="H49" s="73"/>
      <c r="I49" s="126">
        <v>24726479</v>
      </c>
      <c r="J49" s="73"/>
      <c r="K49" s="11">
        <v>32155985</v>
      </c>
      <c r="L49" s="52"/>
    </row>
    <row r="50" spans="1:12" ht="23.25" customHeight="1">
      <c r="A50" s="13" t="s">
        <v>25</v>
      </c>
      <c r="E50" s="31"/>
      <c r="F50" s="31"/>
      <c r="G50" s="1"/>
      <c r="H50" s="73"/>
      <c r="I50" s="7">
        <f>SUM(I40:I49)</f>
        <v>474575965</v>
      </c>
      <c r="J50" s="73"/>
      <c r="K50" s="104">
        <f>SUM(K40:K49)</f>
        <v>456098294</v>
      </c>
      <c r="L50" s="37"/>
    </row>
    <row r="51" spans="1:12" ht="23.25" customHeight="1">
      <c r="A51" s="13" t="s">
        <v>110</v>
      </c>
      <c r="E51" s="31"/>
      <c r="F51" s="31"/>
      <c r="G51" s="18"/>
      <c r="H51" s="18"/>
      <c r="I51" s="18"/>
      <c r="J51" s="18"/>
      <c r="K51" s="18"/>
      <c r="L51" s="37"/>
    </row>
    <row r="52" spans="1:12" ht="23.25" customHeight="1">
      <c r="A52" s="18" t="s">
        <v>153</v>
      </c>
      <c r="E52" s="31"/>
      <c r="F52" s="31"/>
      <c r="G52" s="1" t="s">
        <v>129</v>
      </c>
      <c r="H52" s="73"/>
      <c r="I52" s="8">
        <v>8754145</v>
      </c>
      <c r="J52" s="73"/>
      <c r="K52" s="8">
        <v>17643000</v>
      </c>
      <c r="L52" s="37"/>
    </row>
    <row r="53" spans="1:12" ht="23.25" customHeight="1">
      <c r="A53" s="18" t="s">
        <v>111</v>
      </c>
      <c r="E53" s="31"/>
      <c r="F53" s="31"/>
      <c r="G53" s="1"/>
      <c r="H53" s="73"/>
      <c r="I53" s="8">
        <v>0</v>
      </c>
      <c r="J53" s="73"/>
      <c r="K53" s="8">
        <v>10274733</v>
      </c>
      <c r="L53" s="37"/>
    </row>
    <row r="54" spans="1:12" ht="23.25" customHeight="1">
      <c r="A54" s="91" t="s">
        <v>171</v>
      </c>
      <c r="B54" s="91"/>
      <c r="E54" s="31"/>
      <c r="F54" s="31"/>
      <c r="G54" s="1"/>
      <c r="H54" s="73"/>
      <c r="I54" s="8"/>
      <c r="J54" s="73"/>
      <c r="K54" s="8"/>
      <c r="L54" s="37"/>
    </row>
    <row r="55" spans="1:12" ht="23.25" customHeight="1">
      <c r="A55" s="91" t="s">
        <v>154</v>
      </c>
      <c r="B55" s="91"/>
      <c r="E55" s="31"/>
      <c r="F55" s="31"/>
      <c r="G55" s="1" t="s">
        <v>58</v>
      </c>
      <c r="H55" s="73"/>
      <c r="I55" s="8">
        <v>1560182</v>
      </c>
      <c r="J55" s="73"/>
      <c r="K55" s="8">
        <v>0</v>
      </c>
      <c r="L55" s="37"/>
    </row>
    <row r="56" spans="1:12" ht="23.25" customHeight="1">
      <c r="A56" s="18" t="s">
        <v>130</v>
      </c>
      <c r="E56" s="31"/>
      <c r="F56" s="31"/>
      <c r="G56" s="1" t="s">
        <v>67</v>
      </c>
      <c r="H56" s="73"/>
      <c r="I56" s="8">
        <v>3124448</v>
      </c>
      <c r="J56" s="73"/>
      <c r="K56" s="8">
        <v>2738739</v>
      </c>
      <c r="L56" s="37"/>
    </row>
    <row r="57" spans="1:12" ht="23.25" customHeight="1">
      <c r="A57" s="18" t="s">
        <v>48</v>
      </c>
      <c r="E57" s="31"/>
      <c r="F57" s="31"/>
      <c r="G57" s="1"/>
      <c r="H57" s="73"/>
      <c r="I57" s="8">
        <v>7830491</v>
      </c>
      <c r="J57" s="73"/>
      <c r="K57" s="8">
        <v>8374163</v>
      </c>
      <c r="L57" s="37"/>
    </row>
    <row r="58" spans="1:12" ht="23.25" customHeight="1">
      <c r="A58" s="13" t="s">
        <v>38</v>
      </c>
      <c r="E58" s="31"/>
      <c r="F58" s="31"/>
      <c r="G58" s="1"/>
      <c r="H58" s="73"/>
      <c r="I58" s="104">
        <f>SUM(I52:I57)</f>
        <v>21269266</v>
      </c>
      <c r="J58" s="73"/>
      <c r="K58" s="104">
        <f>SUM(K52:K57)</f>
        <v>39030635</v>
      </c>
      <c r="L58" s="37"/>
    </row>
    <row r="59" spans="1:12" ht="23.25" customHeight="1">
      <c r="A59" s="13" t="s">
        <v>26</v>
      </c>
      <c r="E59" s="31"/>
      <c r="F59" s="31"/>
      <c r="G59" s="1"/>
      <c r="H59" s="73"/>
      <c r="I59" s="104">
        <f>I50+I58</f>
        <v>495845231</v>
      </c>
      <c r="J59" s="73"/>
      <c r="K59" s="104">
        <f>K50+K58</f>
        <v>495128929</v>
      </c>
      <c r="L59" s="37"/>
    </row>
    <row r="60" spans="1:11" ht="23.25" customHeight="1">
      <c r="A60" s="18"/>
      <c r="G60" s="18"/>
      <c r="H60" s="18"/>
      <c r="I60" s="18"/>
      <c r="J60" s="18"/>
      <c r="K60" s="18"/>
    </row>
    <row r="61" spans="1:11" ht="23.25" customHeight="1">
      <c r="A61" s="18" t="s">
        <v>9</v>
      </c>
      <c r="F61" s="18"/>
      <c r="G61" s="47"/>
      <c r="H61" s="18"/>
      <c r="J61" s="18"/>
      <c r="K61" s="18"/>
    </row>
    <row r="62" spans="1:11" ht="23.25" customHeight="1">
      <c r="A62" s="13" t="s">
        <v>104</v>
      </c>
      <c r="B62" s="14"/>
      <c r="C62" s="14"/>
      <c r="D62" s="14"/>
      <c r="E62" s="14"/>
      <c r="F62" s="15"/>
      <c r="G62" s="16"/>
      <c r="H62" s="15"/>
      <c r="I62" s="17"/>
      <c r="J62" s="15"/>
      <c r="K62" s="17"/>
    </row>
    <row r="63" spans="1:11" ht="23.25" customHeight="1">
      <c r="A63" s="13" t="s">
        <v>66</v>
      </c>
      <c r="B63" s="19"/>
      <c r="C63" s="19"/>
      <c r="D63" s="19"/>
      <c r="E63" s="19"/>
      <c r="F63" s="19"/>
      <c r="G63" s="20"/>
      <c r="H63" s="19"/>
      <c r="I63" s="19"/>
      <c r="J63" s="19"/>
      <c r="K63" s="19"/>
    </row>
    <row r="64" spans="1:11" ht="23.25" customHeight="1">
      <c r="A64" s="13" t="s">
        <v>141</v>
      </c>
      <c r="B64" s="19"/>
      <c r="C64" s="19"/>
      <c r="D64" s="19"/>
      <c r="E64" s="19"/>
      <c r="F64" s="19"/>
      <c r="G64" s="20"/>
      <c r="H64" s="19"/>
      <c r="I64" s="19"/>
      <c r="J64" s="19"/>
      <c r="K64" s="19"/>
    </row>
    <row r="65" spans="1:11" ht="23.25" customHeight="1">
      <c r="A65" s="18"/>
      <c r="B65" s="21"/>
      <c r="C65" s="21"/>
      <c r="D65" s="21"/>
      <c r="E65" s="21"/>
      <c r="F65" s="21"/>
      <c r="G65" s="22"/>
      <c r="H65" s="21"/>
      <c r="I65" s="23"/>
      <c r="J65" s="88"/>
      <c r="K65" s="23" t="s">
        <v>16</v>
      </c>
    </row>
    <row r="66" spans="1:11" ht="23.25" customHeight="1">
      <c r="A66" s="18"/>
      <c r="G66" s="25" t="s">
        <v>10</v>
      </c>
      <c r="H66" s="26"/>
      <c r="I66" s="27" t="s">
        <v>144</v>
      </c>
      <c r="J66" s="28"/>
      <c r="K66" s="27" t="s">
        <v>102</v>
      </c>
    </row>
    <row r="67" spans="1:11" ht="23.25" customHeight="1">
      <c r="A67" s="13" t="s">
        <v>27</v>
      </c>
      <c r="D67" s="48"/>
      <c r="E67" s="48"/>
      <c r="F67" s="48"/>
      <c r="H67" s="48"/>
      <c r="I67" s="48"/>
      <c r="J67" s="48"/>
      <c r="K67" s="48"/>
    </row>
    <row r="68" spans="1:12" ht="23.25" customHeight="1">
      <c r="A68" s="13" t="s">
        <v>28</v>
      </c>
      <c r="E68" s="31"/>
      <c r="F68" s="31"/>
      <c r="H68" s="34"/>
      <c r="I68" s="56"/>
      <c r="J68" s="34"/>
      <c r="K68" s="56"/>
      <c r="L68" s="37"/>
    </row>
    <row r="69" spans="1:12" ht="23.25" customHeight="1">
      <c r="A69" s="18" t="s">
        <v>3</v>
      </c>
      <c r="E69" s="31"/>
      <c r="F69" s="31"/>
      <c r="G69" s="1" t="s">
        <v>68</v>
      </c>
      <c r="H69" s="73"/>
      <c r="I69" s="105"/>
      <c r="J69" s="73"/>
      <c r="K69" s="105"/>
      <c r="L69" s="37"/>
    </row>
    <row r="70" spans="1:12" ht="23.25" customHeight="1">
      <c r="A70" s="18"/>
      <c r="B70" s="18" t="s">
        <v>11</v>
      </c>
      <c r="E70" s="31"/>
      <c r="F70" s="31"/>
      <c r="G70" s="1"/>
      <c r="H70" s="73"/>
      <c r="I70" s="105"/>
      <c r="J70" s="73"/>
      <c r="K70" s="105"/>
      <c r="L70" s="37"/>
    </row>
    <row r="71" spans="1:12" ht="23.25" customHeight="1" thickBot="1">
      <c r="A71" s="18"/>
      <c r="C71" s="57" t="s">
        <v>112</v>
      </c>
      <c r="D71" s="57"/>
      <c r="E71" s="31"/>
      <c r="F71" s="31"/>
      <c r="G71" s="106"/>
      <c r="H71" s="73"/>
      <c r="I71" s="103">
        <v>200000000</v>
      </c>
      <c r="J71" s="73"/>
      <c r="K71" s="103">
        <v>200000000</v>
      </c>
      <c r="L71" s="37"/>
    </row>
    <row r="72" spans="1:12" ht="23.25" customHeight="1" thickTop="1">
      <c r="A72" s="18"/>
      <c r="B72" s="18" t="s">
        <v>113</v>
      </c>
      <c r="E72" s="31"/>
      <c r="F72" s="31"/>
      <c r="G72" s="1"/>
      <c r="H72" s="73"/>
      <c r="I72" s="6"/>
      <c r="J72" s="73"/>
      <c r="K72" s="6"/>
      <c r="L72" s="37"/>
    </row>
    <row r="73" spans="1:12" ht="23.25" customHeight="1">
      <c r="A73" s="91"/>
      <c r="B73" s="91"/>
      <c r="C73" s="125" t="s">
        <v>112</v>
      </c>
      <c r="D73" s="91"/>
      <c r="E73" s="31"/>
      <c r="F73" s="31"/>
      <c r="G73" s="1"/>
      <c r="H73" s="73"/>
      <c r="I73" s="6"/>
      <c r="J73" s="73"/>
      <c r="K73" s="6"/>
      <c r="L73" s="37"/>
    </row>
    <row r="74" spans="1:12" ht="23.25" customHeight="1">
      <c r="A74" s="91"/>
      <c r="B74" s="91"/>
      <c r="C74" s="125" t="s">
        <v>172</v>
      </c>
      <c r="D74" s="125"/>
      <c r="E74" s="31"/>
      <c r="F74" s="31"/>
      <c r="G74" s="1"/>
      <c r="H74" s="73"/>
      <c r="I74" s="6"/>
      <c r="J74" s="73"/>
      <c r="K74" s="6"/>
      <c r="L74" s="37"/>
    </row>
    <row r="75" spans="1:12" ht="23.25" customHeight="1">
      <c r="A75" s="91"/>
      <c r="B75" s="91"/>
      <c r="C75" s="125" t="s">
        <v>155</v>
      </c>
      <c r="D75" s="125"/>
      <c r="E75" s="31"/>
      <c r="F75" s="31"/>
      <c r="G75" s="1"/>
      <c r="H75" s="73"/>
      <c r="I75" s="5">
        <v>200000000</v>
      </c>
      <c r="J75" s="73"/>
      <c r="K75" s="5">
        <f>'SE (2)'!E14</f>
        <v>116000000</v>
      </c>
      <c r="L75" s="37"/>
    </row>
    <row r="76" spans="1:12" ht="23.25" customHeight="1">
      <c r="A76" s="18" t="s">
        <v>114</v>
      </c>
      <c r="C76" s="57"/>
      <c r="D76" s="57"/>
      <c r="E76" s="31"/>
      <c r="F76" s="31"/>
      <c r="G76" s="38">
        <v>21</v>
      </c>
      <c r="H76" s="34"/>
      <c r="I76" s="43">
        <v>70718399</v>
      </c>
      <c r="J76" s="40"/>
      <c r="K76" s="43">
        <f>'SE (2)'!G14</f>
        <v>8000000</v>
      </c>
      <c r="L76" s="37"/>
    </row>
    <row r="77" spans="1:12" ht="23.25" customHeight="1">
      <c r="A77" s="18" t="s">
        <v>4</v>
      </c>
      <c r="E77" s="31"/>
      <c r="F77" s="31"/>
      <c r="H77" s="34"/>
      <c r="I77" s="43"/>
      <c r="J77" s="40"/>
      <c r="K77" s="43"/>
      <c r="L77" s="37"/>
    </row>
    <row r="78" spans="1:12" ht="23.25" customHeight="1">
      <c r="A78" s="18"/>
      <c r="B78" s="18" t="s">
        <v>41</v>
      </c>
      <c r="E78" s="31"/>
      <c r="F78" s="31"/>
      <c r="G78" s="32" t="s">
        <v>115</v>
      </c>
      <c r="H78" s="34"/>
      <c r="I78" s="43">
        <f>'SE (2)'!I22</f>
        <v>8158806</v>
      </c>
      <c r="J78" s="40"/>
      <c r="K78" s="43">
        <f>'SE (2)'!I14</f>
        <v>5768476</v>
      </c>
      <c r="L78" s="37"/>
    </row>
    <row r="79" spans="1:12" ht="23.25" customHeight="1">
      <c r="A79" s="18"/>
      <c r="B79" s="18" t="s">
        <v>5</v>
      </c>
      <c r="E79" s="31"/>
      <c r="F79" s="31"/>
      <c r="H79" s="34"/>
      <c r="I79" s="90">
        <f>'SE (2)'!K22</f>
        <v>86062128</v>
      </c>
      <c r="J79" s="40"/>
      <c r="K79" s="90">
        <f>'SE (2)'!K14</f>
        <v>60645866</v>
      </c>
      <c r="L79" s="37"/>
    </row>
    <row r="80" spans="1:12" ht="23.25" customHeight="1">
      <c r="A80" s="13" t="s">
        <v>29</v>
      </c>
      <c r="E80" s="31"/>
      <c r="F80" s="31"/>
      <c r="H80" s="34"/>
      <c r="I80" s="42">
        <f>SUM(I75:I79)</f>
        <v>364939333</v>
      </c>
      <c r="J80" s="36"/>
      <c r="K80" s="42">
        <f>SUM(K75:K79)</f>
        <v>190414342</v>
      </c>
      <c r="L80" s="37"/>
    </row>
    <row r="81" spans="1:12" ht="23.25" customHeight="1" thickBot="1">
      <c r="A81" s="13" t="s">
        <v>30</v>
      </c>
      <c r="E81" s="31"/>
      <c r="F81" s="31"/>
      <c r="H81" s="34"/>
      <c r="I81" s="44">
        <f>SUM(I59,I80)</f>
        <v>860784564</v>
      </c>
      <c r="J81" s="36"/>
      <c r="K81" s="44">
        <f>SUM(K59,K80)</f>
        <v>685543271</v>
      </c>
      <c r="L81" s="37"/>
    </row>
    <row r="82" spans="1:12" ht="23.25" customHeight="1" thickTop="1">
      <c r="A82" s="13"/>
      <c r="E82" s="31"/>
      <c r="F82" s="31"/>
      <c r="H82" s="34"/>
      <c r="I82" s="55">
        <f>I81-I29</f>
        <v>0</v>
      </c>
      <c r="J82" s="36"/>
      <c r="K82" s="55">
        <f>K81-K29</f>
        <v>0</v>
      </c>
      <c r="L82" s="37"/>
    </row>
    <row r="83" spans="1:12" ht="23.25" customHeight="1">
      <c r="A83" s="18" t="s">
        <v>9</v>
      </c>
      <c r="E83" s="31"/>
      <c r="F83" s="31"/>
      <c r="H83" s="34"/>
      <c r="I83" s="54"/>
      <c r="J83" s="36"/>
      <c r="K83" s="54"/>
      <c r="L83" s="37"/>
    </row>
    <row r="84" spans="1:12" ht="23.25" customHeight="1">
      <c r="A84" s="13"/>
      <c r="E84" s="31"/>
      <c r="F84" s="31"/>
      <c r="H84" s="34"/>
      <c r="I84" s="54"/>
      <c r="J84" s="36"/>
      <c r="K84" s="54"/>
      <c r="L84" s="37"/>
    </row>
    <row r="85" spans="1:12" ht="23.25" customHeight="1">
      <c r="A85" s="13"/>
      <c r="E85" s="31"/>
      <c r="F85" s="31"/>
      <c r="H85" s="34"/>
      <c r="I85" s="54"/>
      <c r="J85" s="36"/>
      <c r="K85" s="54"/>
      <c r="L85" s="37"/>
    </row>
    <row r="86" spans="1:12" ht="23.25" customHeight="1">
      <c r="A86" s="58"/>
      <c r="B86" s="59"/>
      <c r="C86" s="59"/>
      <c r="D86" s="59"/>
      <c r="E86" s="60"/>
      <c r="F86" s="32"/>
      <c r="H86" s="34"/>
      <c r="I86" s="54"/>
      <c r="J86" s="36"/>
      <c r="K86" s="54"/>
      <c r="L86" s="37"/>
    </row>
    <row r="87" spans="1:12" ht="23.25" customHeight="1">
      <c r="A87" s="13"/>
      <c r="E87" s="31"/>
      <c r="F87" s="32"/>
      <c r="H87" s="34"/>
      <c r="I87" s="54"/>
      <c r="J87" s="36"/>
      <c r="K87" s="54"/>
      <c r="L87" s="37"/>
    </row>
    <row r="88" spans="1:12" ht="23.25" customHeight="1">
      <c r="A88" s="13"/>
      <c r="E88" s="31"/>
      <c r="F88" s="61" t="s">
        <v>45</v>
      </c>
      <c r="H88" s="34"/>
      <c r="I88" s="54"/>
      <c r="J88" s="36"/>
      <c r="K88" s="54"/>
      <c r="L88" s="37"/>
    </row>
    <row r="89" spans="1:10" ht="23.25" customHeight="1">
      <c r="A89" s="58"/>
      <c r="B89" s="59"/>
      <c r="C89" s="59"/>
      <c r="D89" s="59"/>
      <c r="E89" s="60"/>
      <c r="F89" s="62"/>
      <c r="H89" s="63"/>
      <c r="J89" s="63"/>
    </row>
  </sheetData>
  <sheetProtection/>
  <printOptions horizontalCentered="1"/>
  <pageMargins left="0.7480314960629921" right="0.3937007874015748" top="0.7874015748031497" bottom="0.3937007874015748" header="0.1968503937007874" footer="0.1968503937007874"/>
  <pageSetup firstPageNumber="2" useFirstPageNumber="1" horizontalDpi="600" verticalDpi="600" orientation="portrait" paperSize="9" scale="85" r:id="rId3"/>
  <rowBreaks count="2" manualBreakCount="2">
    <brk id="31" max="255" man="1"/>
    <brk id="6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9"/>
  <sheetViews>
    <sheetView showGridLines="0" view="pageBreakPreview" zoomScaleNormal="145" zoomScaleSheetLayoutView="100" zoomScalePageLayoutView="0" workbookViewId="0" topLeftCell="A1">
      <selection activeCell="G91" sqref="G91"/>
    </sheetView>
  </sheetViews>
  <sheetFormatPr defaultColWidth="9.7109375" defaultRowHeight="24" customHeight="1"/>
  <cols>
    <col min="1" max="1" width="1.421875" style="39" customWidth="1"/>
    <col min="2" max="3" width="1.57421875" style="18" customWidth="1"/>
    <col min="4" max="4" width="10.7109375" style="18" customWidth="1"/>
    <col min="5" max="5" width="25.8515625" style="18" customWidth="1"/>
    <col min="6" max="6" width="15.421875" style="24" customWidth="1"/>
    <col min="7" max="7" width="9.140625" style="32" customWidth="1"/>
    <col min="8" max="8" width="0.85546875" style="24" customWidth="1"/>
    <col min="9" max="9" width="14.57421875" style="46" customWidth="1"/>
    <col min="10" max="10" width="0.85546875" style="24" customWidth="1"/>
    <col min="11" max="11" width="14.57421875" style="46" customWidth="1"/>
    <col min="12" max="12" width="0.85546875" style="18" customWidth="1"/>
    <col min="13" max="33" width="9.7109375" style="18" customWidth="1"/>
    <col min="34" max="36" width="15.7109375" style="18" customWidth="1"/>
    <col min="37" max="54" width="9.7109375" style="18" customWidth="1"/>
    <col min="55" max="59" width="10.7109375" style="18" customWidth="1"/>
    <col min="60" max="68" width="9.7109375" style="18" customWidth="1"/>
    <col min="69" max="73" width="10.7109375" style="18" customWidth="1"/>
    <col min="74" max="16384" width="9.7109375" style="18" customWidth="1"/>
  </cols>
  <sheetData>
    <row r="1" spans="1:11" ht="24" customHeight="1">
      <c r="A1" s="13" t="s">
        <v>104</v>
      </c>
      <c r="B1" s="14"/>
      <c r="C1" s="14"/>
      <c r="D1" s="14"/>
      <c r="E1" s="14"/>
      <c r="F1" s="15"/>
      <c r="G1" s="16"/>
      <c r="H1" s="15"/>
      <c r="I1" s="17"/>
      <c r="J1" s="15"/>
      <c r="K1" s="17"/>
    </row>
    <row r="2" spans="1:11" ht="24" customHeight="1">
      <c r="A2" s="13" t="s">
        <v>69</v>
      </c>
      <c r="B2" s="15"/>
      <c r="C2" s="15"/>
      <c r="D2" s="15"/>
      <c r="E2" s="15"/>
      <c r="F2" s="15"/>
      <c r="G2" s="16"/>
      <c r="H2" s="15"/>
      <c r="I2" s="15"/>
      <c r="J2" s="15"/>
      <c r="K2" s="15"/>
    </row>
    <row r="3" spans="1:11" ht="24" customHeight="1">
      <c r="A3" s="13" t="s">
        <v>142</v>
      </c>
      <c r="B3" s="15"/>
      <c r="C3" s="15"/>
      <c r="D3" s="15"/>
      <c r="E3" s="15"/>
      <c r="F3" s="15"/>
      <c r="G3" s="16"/>
      <c r="H3" s="15"/>
      <c r="I3" s="15"/>
      <c r="J3" s="15"/>
      <c r="K3" s="15"/>
    </row>
    <row r="4" spans="1:11" ht="24" customHeight="1">
      <c r="A4" s="18"/>
      <c r="G4" s="18"/>
      <c r="I4" s="23"/>
      <c r="J4" s="21"/>
      <c r="K4" s="23" t="s">
        <v>16</v>
      </c>
    </row>
    <row r="5" spans="1:11" ht="24" customHeight="1">
      <c r="A5" s="18"/>
      <c r="G5" s="25" t="s">
        <v>10</v>
      </c>
      <c r="I5" s="27" t="s">
        <v>144</v>
      </c>
      <c r="J5" s="28"/>
      <c r="K5" s="27" t="s">
        <v>102</v>
      </c>
    </row>
    <row r="6" spans="1:11" ht="24" customHeight="1">
      <c r="A6" s="13" t="s">
        <v>100</v>
      </c>
      <c r="G6" s="25"/>
      <c r="H6" s="26"/>
      <c r="I6" s="27"/>
      <c r="J6" s="28"/>
      <c r="K6" s="27"/>
    </row>
    <row r="7" ht="24" customHeight="1">
      <c r="A7" s="13" t="s">
        <v>31</v>
      </c>
    </row>
    <row r="8" spans="1:11" ht="24" customHeight="1">
      <c r="A8" s="18" t="s">
        <v>6</v>
      </c>
      <c r="E8" s="31"/>
      <c r="F8" s="31"/>
      <c r="G8" s="1" t="s">
        <v>117</v>
      </c>
      <c r="H8" s="73"/>
      <c r="I8" s="3">
        <v>79964329</v>
      </c>
      <c r="J8" s="12"/>
      <c r="K8" s="3">
        <v>73545652</v>
      </c>
    </row>
    <row r="9" spans="1:11" ht="24" customHeight="1">
      <c r="A9" s="18" t="s">
        <v>14</v>
      </c>
      <c r="E9" s="34"/>
      <c r="F9" s="31"/>
      <c r="G9" s="1" t="s">
        <v>131</v>
      </c>
      <c r="H9" s="73"/>
      <c r="I9" s="6">
        <v>27194665</v>
      </c>
      <c r="J9" s="12"/>
      <c r="K9" s="6">
        <v>18426596</v>
      </c>
    </row>
    <row r="10" spans="1:11" ht="24" customHeight="1">
      <c r="A10" s="18" t="s">
        <v>39</v>
      </c>
      <c r="E10" s="34"/>
      <c r="F10" s="31"/>
      <c r="G10" s="1" t="s">
        <v>132</v>
      </c>
      <c r="H10" s="73"/>
      <c r="I10" s="5">
        <v>20913131</v>
      </c>
      <c r="J10" s="12"/>
      <c r="K10" s="5">
        <v>12674474</v>
      </c>
    </row>
    <row r="11" spans="1:11" ht="24" customHeight="1">
      <c r="A11" s="13" t="s">
        <v>32</v>
      </c>
      <c r="E11" s="34"/>
      <c r="F11" s="31"/>
      <c r="H11" s="34"/>
      <c r="I11" s="42">
        <f>SUM(I8:I10)</f>
        <v>128072125</v>
      </c>
      <c r="J11" s="36"/>
      <c r="K11" s="42">
        <f>SUM(K8:K10)</f>
        <v>104646722</v>
      </c>
    </row>
    <row r="12" spans="1:11" ht="24" customHeight="1">
      <c r="A12" s="13" t="s">
        <v>33</v>
      </c>
      <c r="E12" s="34"/>
      <c r="F12" s="31"/>
      <c r="H12" s="34"/>
      <c r="I12" s="43"/>
      <c r="J12" s="36"/>
      <c r="K12" s="43"/>
    </row>
    <row r="13" spans="1:11" ht="24" customHeight="1">
      <c r="A13" s="18" t="s">
        <v>43</v>
      </c>
      <c r="E13" s="34"/>
      <c r="F13" s="31"/>
      <c r="H13" s="34"/>
      <c r="I13" s="5">
        <v>11753483</v>
      </c>
      <c r="J13" s="12"/>
      <c r="K13" s="5">
        <v>9146500</v>
      </c>
    </row>
    <row r="14" spans="1:11" ht="24" customHeight="1">
      <c r="A14" s="18" t="s">
        <v>44</v>
      </c>
      <c r="E14" s="34"/>
      <c r="F14" s="31"/>
      <c r="H14" s="34"/>
      <c r="I14" s="5">
        <v>35979093</v>
      </c>
      <c r="J14" s="12"/>
      <c r="K14" s="5">
        <v>29076224</v>
      </c>
    </row>
    <row r="15" spans="1:11" ht="24" customHeight="1">
      <c r="A15" s="13" t="s">
        <v>34</v>
      </c>
      <c r="E15" s="34"/>
      <c r="F15" s="31"/>
      <c r="H15" s="34"/>
      <c r="I15" s="42">
        <f>SUM(I13:I14)</f>
        <v>47732576</v>
      </c>
      <c r="J15" s="36"/>
      <c r="K15" s="42">
        <f>SUM(K13:K14)</f>
        <v>38222724</v>
      </c>
    </row>
    <row r="16" spans="1:11" ht="24" customHeight="1">
      <c r="A16" s="13" t="s">
        <v>72</v>
      </c>
      <c r="B16" s="13"/>
      <c r="C16" s="13"/>
      <c r="D16" s="13"/>
      <c r="E16" s="34"/>
      <c r="F16" s="31"/>
      <c r="G16" s="18"/>
      <c r="H16" s="18"/>
      <c r="I16" s="18"/>
      <c r="J16" s="18"/>
      <c r="K16" s="18"/>
    </row>
    <row r="17" spans="1:11" ht="24" customHeight="1">
      <c r="A17" s="13"/>
      <c r="B17" s="13" t="s">
        <v>61</v>
      </c>
      <c r="C17" s="13"/>
      <c r="D17" s="13"/>
      <c r="E17" s="34"/>
      <c r="F17" s="31"/>
      <c r="H17" s="34"/>
      <c r="I17" s="43">
        <f>I11-I15</f>
        <v>80339549</v>
      </c>
      <c r="J17" s="36"/>
      <c r="K17" s="43">
        <f>K11-K15</f>
        <v>66423998</v>
      </c>
    </row>
    <row r="18" spans="1:11" ht="24" customHeight="1">
      <c r="A18" s="18" t="s">
        <v>36</v>
      </c>
      <c r="E18" s="34"/>
      <c r="F18" s="31"/>
      <c r="H18" s="34"/>
      <c r="I18" s="7">
        <v>-21465691</v>
      </c>
      <c r="J18" s="12"/>
      <c r="K18" s="7">
        <v>-26313785</v>
      </c>
    </row>
    <row r="19" spans="1:11" ht="24" customHeight="1">
      <c r="A19" s="13" t="s">
        <v>73</v>
      </c>
      <c r="B19" s="13"/>
      <c r="E19" s="34"/>
      <c r="F19" s="31"/>
      <c r="H19" s="34"/>
      <c r="I19" s="6">
        <f>SUM(I17:I18)</f>
        <v>58873858</v>
      </c>
      <c r="J19" s="12"/>
      <c r="K19" s="6">
        <f>SUM(K17:K18)</f>
        <v>40110213</v>
      </c>
    </row>
    <row r="20" spans="1:11" ht="24" customHeight="1">
      <c r="A20" s="18" t="s">
        <v>62</v>
      </c>
      <c r="E20" s="34"/>
      <c r="F20" s="31"/>
      <c r="G20" s="32" t="s">
        <v>118</v>
      </c>
      <c r="H20" s="34"/>
      <c r="I20" s="8">
        <v>-11067266</v>
      </c>
      <c r="J20" s="12"/>
      <c r="K20" s="8">
        <v>-8012455</v>
      </c>
    </row>
    <row r="21" spans="1:11" ht="24" customHeight="1">
      <c r="A21" s="13" t="s">
        <v>70</v>
      </c>
      <c r="B21" s="67"/>
      <c r="C21" s="38"/>
      <c r="D21" s="40"/>
      <c r="F21" s="18"/>
      <c r="G21" s="18"/>
      <c r="H21" s="67"/>
      <c r="I21" s="102">
        <f>SUM(I19:I20)</f>
        <v>47806592</v>
      </c>
      <c r="J21" s="12"/>
      <c r="K21" s="102">
        <f>SUM(K19:K20)</f>
        <v>32097758</v>
      </c>
    </row>
    <row r="22" spans="1:11" ht="24" customHeight="1">
      <c r="A22" s="13"/>
      <c r="E22" s="34"/>
      <c r="F22" s="31"/>
      <c r="H22" s="34"/>
      <c r="I22" s="54"/>
      <c r="J22" s="36"/>
      <c r="K22" s="54"/>
    </row>
    <row r="23" spans="1:11" ht="24" customHeight="1">
      <c r="A23" s="114" t="s">
        <v>120</v>
      </c>
      <c r="G23" s="25"/>
      <c r="I23" s="35"/>
      <c r="J23" s="35"/>
      <c r="K23" s="35"/>
    </row>
    <row r="24" spans="1:11" ht="24" customHeight="1">
      <c r="A24" s="115" t="s">
        <v>121</v>
      </c>
      <c r="G24" s="25"/>
      <c r="I24" s="40">
        <v>0</v>
      </c>
      <c r="J24" s="35"/>
      <c r="K24" s="40">
        <v>-934612</v>
      </c>
    </row>
    <row r="25" spans="1:11" s="118" customFormat="1" ht="24" customHeight="1">
      <c r="A25" s="117" t="s">
        <v>133</v>
      </c>
      <c r="F25" s="119"/>
      <c r="G25" s="25"/>
      <c r="H25" s="119"/>
      <c r="I25" s="90">
        <v>0</v>
      </c>
      <c r="J25" s="40"/>
      <c r="K25" s="90">
        <v>186923</v>
      </c>
    </row>
    <row r="26" spans="1:11" ht="24" customHeight="1">
      <c r="A26" s="114" t="s">
        <v>139</v>
      </c>
      <c r="G26" s="25"/>
      <c r="I26" s="90">
        <f>SUM(I24:I25)</f>
        <v>0</v>
      </c>
      <c r="J26" s="35"/>
      <c r="K26" s="90">
        <f>SUM(K24:K25)</f>
        <v>-747689</v>
      </c>
    </row>
    <row r="27" spans="1:11" ht="24" customHeight="1">
      <c r="A27" s="113"/>
      <c r="G27" s="25"/>
      <c r="I27" s="35"/>
      <c r="J27" s="35"/>
      <c r="K27" s="35"/>
    </row>
    <row r="28" spans="1:11" ht="24" customHeight="1" thickBot="1">
      <c r="A28" s="114" t="s">
        <v>71</v>
      </c>
      <c r="G28" s="25"/>
      <c r="I28" s="116">
        <f>SUM(I21,I26)</f>
        <v>47806592</v>
      </c>
      <c r="J28" s="35"/>
      <c r="K28" s="116">
        <f>SUM(K21,K26)</f>
        <v>31350069</v>
      </c>
    </row>
    <row r="29" spans="1:11" ht="24" customHeight="1" thickTop="1">
      <c r="A29" s="114"/>
      <c r="G29" s="25"/>
      <c r="I29" s="40"/>
      <c r="J29" s="35"/>
      <c r="K29" s="40"/>
    </row>
    <row r="30" spans="1:11" ht="24" customHeight="1">
      <c r="A30" s="66" t="s">
        <v>127</v>
      </c>
      <c r="E30" s="34"/>
      <c r="F30" s="31"/>
      <c r="G30" s="32" t="s">
        <v>119</v>
      </c>
      <c r="H30" s="34"/>
      <c r="I30" s="54"/>
      <c r="J30" s="36"/>
      <c r="K30" s="54"/>
    </row>
    <row r="31" spans="1:11" s="67" customFormat="1" ht="24" customHeight="1" thickBot="1">
      <c r="A31" s="69" t="s">
        <v>126</v>
      </c>
      <c r="C31" s="70"/>
      <c r="D31" s="68"/>
      <c r="I31" s="71">
        <v>0.26</v>
      </c>
      <c r="J31" s="68"/>
      <c r="K31" s="71">
        <v>0.29</v>
      </c>
    </row>
    <row r="32" spans="1:11" ht="24" customHeight="1" thickTop="1">
      <c r="A32" s="18"/>
      <c r="E32" s="34"/>
      <c r="F32" s="31"/>
      <c r="H32" s="34"/>
      <c r="I32" s="64"/>
      <c r="J32" s="34"/>
      <c r="K32" s="64"/>
    </row>
    <row r="33" spans="1:11" ht="24" customHeight="1" thickBot="1">
      <c r="A33" s="18" t="s">
        <v>140</v>
      </c>
      <c r="E33" s="34"/>
      <c r="F33" s="31"/>
      <c r="H33" s="34"/>
      <c r="I33" s="103">
        <v>182049315</v>
      </c>
      <c r="J33" s="123"/>
      <c r="K33" s="103">
        <v>109205479</v>
      </c>
    </row>
    <row r="34" spans="1:11" ht="24" customHeight="1" thickTop="1">
      <c r="A34" s="18"/>
      <c r="E34" s="34"/>
      <c r="F34" s="31"/>
      <c r="H34" s="34"/>
      <c r="I34" s="82"/>
      <c r="J34" s="34"/>
      <c r="K34" s="82"/>
    </row>
    <row r="35" spans="1:11" ht="24" customHeight="1">
      <c r="A35" s="18" t="s">
        <v>9</v>
      </c>
      <c r="E35" s="34"/>
      <c r="F35" s="31"/>
      <c r="H35" s="31"/>
      <c r="I35" s="65"/>
      <c r="J35" s="31"/>
      <c r="K35" s="65"/>
    </row>
    <row r="36" spans="1:11" ht="24" customHeight="1">
      <c r="A36" s="13" t="s">
        <v>104</v>
      </c>
      <c r="B36" s="14"/>
      <c r="C36" s="14"/>
      <c r="D36" s="14"/>
      <c r="E36" s="14"/>
      <c r="F36" s="15"/>
      <c r="G36" s="16"/>
      <c r="H36" s="15"/>
      <c r="I36" s="17"/>
      <c r="J36" s="15"/>
      <c r="K36" s="17"/>
    </row>
    <row r="37" spans="1:11" s="74" customFormat="1" ht="23.25" customHeight="1">
      <c r="A37" s="66" t="s">
        <v>74</v>
      </c>
      <c r="C37" s="75"/>
      <c r="D37" s="75"/>
      <c r="E37" s="75"/>
      <c r="F37" s="76"/>
      <c r="G37" s="77"/>
      <c r="H37" s="78"/>
      <c r="I37" s="78"/>
      <c r="J37" s="79"/>
      <c r="K37" s="78"/>
    </row>
    <row r="38" spans="1:11" ht="24" customHeight="1">
      <c r="A38" s="13" t="s">
        <v>142</v>
      </c>
      <c r="B38" s="15"/>
      <c r="C38" s="15"/>
      <c r="D38" s="15"/>
      <c r="E38" s="15"/>
      <c r="F38" s="15"/>
      <c r="G38" s="16"/>
      <c r="H38" s="15"/>
      <c r="I38" s="15"/>
      <c r="J38" s="15"/>
      <c r="K38" s="15"/>
    </row>
    <row r="39" spans="1:11" ht="24" customHeight="1">
      <c r="A39" s="18"/>
      <c r="G39" s="18"/>
      <c r="I39" s="23"/>
      <c r="J39" s="21"/>
      <c r="K39" s="23" t="s">
        <v>16</v>
      </c>
    </row>
    <row r="40" spans="1:11" ht="24" customHeight="1">
      <c r="A40" s="18"/>
      <c r="G40" s="25"/>
      <c r="I40" s="27" t="s">
        <v>144</v>
      </c>
      <c r="J40" s="28"/>
      <c r="K40" s="27" t="s">
        <v>102</v>
      </c>
    </row>
    <row r="41" spans="1:11" s="74" customFormat="1" ht="23.25" customHeight="1">
      <c r="A41" s="66" t="s">
        <v>75</v>
      </c>
      <c r="B41" s="80"/>
      <c r="C41" s="80"/>
      <c r="D41" s="80"/>
      <c r="E41" s="80"/>
      <c r="F41" s="80"/>
      <c r="G41" s="81"/>
      <c r="H41" s="56"/>
      <c r="I41" s="56"/>
      <c r="J41" s="82"/>
      <c r="K41" s="56"/>
    </row>
    <row r="42" spans="1:11" s="74" customFormat="1" ht="23.25" customHeight="1">
      <c r="A42" s="69" t="s">
        <v>76</v>
      </c>
      <c r="B42" s="83"/>
      <c r="C42" s="83"/>
      <c r="D42" s="83"/>
      <c r="E42" s="83"/>
      <c r="F42" s="83"/>
      <c r="G42" s="84"/>
      <c r="H42" s="56"/>
      <c r="I42" s="51">
        <f>I19</f>
        <v>58873858</v>
      </c>
      <c r="J42" s="51"/>
      <c r="K42" s="51">
        <f>K19</f>
        <v>40110213</v>
      </c>
    </row>
    <row r="43" spans="1:11" s="74" customFormat="1" ht="23.25" customHeight="1">
      <c r="A43" s="69" t="s">
        <v>137</v>
      </c>
      <c r="B43" s="83"/>
      <c r="C43" s="83"/>
      <c r="D43" s="83"/>
      <c r="E43" s="83"/>
      <c r="F43" s="83"/>
      <c r="G43" s="84"/>
      <c r="H43" s="56"/>
      <c r="I43" s="85"/>
      <c r="J43" s="51"/>
      <c r="K43" s="85"/>
    </row>
    <row r="44" spans="1:11" s="74" customFormat="1" ht="23.25" customHeight="1">
      <c r="A44" s="69" t="s">
        <v>77</v>
      </c>
      <c r="B44" s="83"/>
      <c r="C44" s="83"/>
      <c r="D44" s="83"/>
      <c r="E44" s="83"/>
      <c r="F44" s="83"/>
      <c r="G44" s="84"/>
      <c r="H44" s="56"/>
      <c r="I44" s="85"/>
      <c r="J44" s="51"/>
      <c r="K44" s="85"/>
    </row>
    <row r="45" spans="1:11" s="74" customFormat="1" ht="23.25" customHeight="1">
      <c r="A45" s="69" t="s">
        <v>78</v>
      </c>
      <c r="B45" s="83"/>
      <c r="C45" s="83"/>
      <c r="D45" s="83"/>
      <c r="E45" s="83"/>
      <c r="F45" s="83"/>
      <c r="G45" s="84"/>
      <c r="H45" s="56"/>
      <c r="I45" s="120">
        <v>1333277</v>
      </c>
      <c r="J45" s="51"/>
      <c r="K45" s="120">
        <v>671669</v>
      </c>
    </row>
    <row r="46" spans="1:11" s="74" customFormat="1" ht="23.25" customHeight="1">
      <c r="A46" s="69" t="s">
        <v>156</v>
      </c>
      <c r="B46" s="83"/>
      <c r="C46" s="83"/>
      <c r="D46" s="83"/>
      <c r="E46" s="83"/>
      <c r="F46" s="83"/>
      <c r="G46" s="84"/>
      <c r="H46" s="56"/>
      <c r="I46" s="120">
        <v>924989</v>
      </c>
      <c r="J46" s="51"/>
      <c r="K46" s="120">
        <v>760464</v>
      </c>
    </row>
    <row r="47" spans="1:11" s="74" customFormat="1" ht="23.25" customHeight="1">
      <c r="A47" s="69" t="s">
        <v>122</v>
      </c>
      <c r="B47" s="83"/>
      <c r="C47" s="83"/>
      <c r="D47" s="83"/>
      <c r="E47" s="83"/>
      <c r="F47" s="83"/>
      <c r="G47" s="84"/>
      <c r="H47" s="56"/>
      <c r="I47" s="120">
        <v>2868986</v>
      </c>
      <c r="J47" s="51"/>
      <c r="K47" s="120">
        <v>56965</v>
      </c>
    </row>
    <row r="48" spans="1:11" s="74" customFormat="1" ht="23.25" customHeight="1">
      <c r="A48" s="69" t="s">
        <v>123</v>
      </c>
      <c r="B48" s="83"/>
      <c r="C48" s="83"/>
      <c r="D48" s="83"/>
      <c r="E48" s="83"/>
      <c r="F48" s="83"/>
      <c r="G48" s="84"/>
      <c r="H48" s="56"/>
      <c r="I48" s="120">
        <v>2501301</v>
      </c>
      <c r="J48" s="51"/>
      <c r="K48" s="120">
        <v>2296444</v>
      </c>
    </row>
    <row r="49" spans="1:11" s="74" customFormat="1" ht="23.25" customHeight="1">
      <c r="A49" s="83" t="s">
        <v>162</v>
      </c>
      <c r="B49" s="83"/>
      <c r="C49" s="83"/>
      <c r="D49" s="83"/>
      <c r="E49" s="83"/>
      <c r="F49" s="83"/>
      <c r="G49" s="84"/>
      <c r="H49" s="56"/>
      <c r="I49" s="120"/>
      <c r="J49" s="51"/>
      <c r="K49" s="120"/>
    </row>
    <row r="50" spans="1:11" s="74" customFormat="1" ht="23.25" customHeight="1">
      <c r="A50" s="83" t="s">
        <v>161</v>
      </c>
      <c r="B50" s="83"/>
      <c r="C50" s="83"/>
      <c r="D50" s="83"/>
      <c r="E50" s="83"/>
      <c r="F50" s="83"/>
      <c r="G50" s="84"/>
      <c r="H50" s="56"/>
      <c r="I50" s="120">
        <v>-795276</v>
      </c>
      <c r="J50" s="51"/>
      <c r="K50" s="120">
        <v>1389575</v>
      </c>
    </row>
    <row r="51" spans="1:10" s="74" customFormat="1" ht="23.25" customHeight="1">
      <c r="A51" s="83" t="s">
        <v>80</v>
      </c>
      <c r="B51" s="83"/>
      <c r="C51" s="83"/>
      <c r="D51" s="83"/>
      <c r="E51" s="83"/>
      <c r="F51" s="83"/>
      <c r="G51" s="84"/>
      <c r="H51" s="56"/>
      <c r="J51" s="51"/>
    </row>
    <row r="52" spans="1:11" s="74" customFormat="1" ht="23.25" customHeight="1">
      <c r="A52" s="83" t="s">
        <v>79</v>
      </c>
      <c r="B52" s="83"/>
      <c r="C52" s="83"/>
      <c r="D52" s="83"/>
      <c r="E52" s="83"/>
      <c r="F52" s="83"/>
      <c r="G52" s="84"/>
      <c r="H52" s="56"/>
      <c r="I52" s="120">
        <v>-35475185</v>
      </c>
      <c r="J52" s="51"/>
      <c r="K52" s="120">
        <v>-34680414</v>
      </c>
    </row>
    <row r="53" spans="1:11" s="74" customFormat="1" ht="23.25" customHeight="1">
      <c r="A53" s="83" t="s">
        <v>81</v>
      </c>
      <c r="B53" s="83"/>
      <c r="C53" s="83"/>
      <c r="D53" s="83"/>
      <c r="E53" s="83"/>
      <c r="F53" s="83"/>
      <c r="G53" s="84"/>
      <c r="H53" s="56"/>
      <c r="I53" s="121">
        <v>21465691</v>
      </c>
      <c r="J53" s="51"/>
      <c r="K53" s="121">
        <v>26313785</v>
      </c>
    </row>
    <row r="54" spans="1:11" s="74" customFormat="1" ht="23.25" customHeight="1">
      <c r="A54" s="69" t="s">
        <v>82</v>
      </c>
      <c r="B54" s="83"/>
      <c r="C54" s="83"/>
      <c r="D54" s="83"/>
      <c r="E54" s="83"/>
      <c r="F54" s="83"/>
      <c r="G54" s="84"/>
      <c r="H54" s="56"/>
      <c r="I54" s="122">
        <v>385709</v>
      </c>
      <c r="J54" s="51"/>
      <c r="K54" s="122">
        <v>233660</v>
      </c>
    </row>
    <row r="55" spans="1:10" s="74" customFormat="1" ht="23.25" customHeight="1">
      <c r="A55" s="69" t="s">
        <v>83</v>
      </c>
      <c r="B55" s="83"/>
      <c r="C55" s="83"/>
      <c r="D55" s="83"/>
      <c r="E55" s="83"/>
      <c r="F55" s="83"/>
      <c r="G55" s="84"/>
      <c r="H55" s="56"/>
      <c r="J55" s="51"/>
    </row>
    <row r="56" spans="1:11" s="74" customFormat="1" ht="23.25" customHeight="1">
      <c r="A56" s="69" t="s">
        <v>84</v>
      </c>
      <c r="B56" s="83"/>
      <c r="C56" s="83"/>
      <c r="D56" s="83"/>
      <c r="E56" s="83"/>
      <c r="F56" s="83"/>
      <c r="G56" s="84"/>
      <c r="H56" s="56"/>
      <c r="I56" s="51">
        <f>SUM(I42:I54)</f>
        <v>52083350</v>
      </c>
      <c r="J56" s="51"/>
      <c r="K56" s="51">
        <f>SUM(K42:K54)</f>
        <v>37152361</v>
      </c>
    </row>
    <row r="57" spans="1:11" s="74" customFormat="1" ht="23.25" customHeight="1">
      <c r="A57" s="69" t="s">
        <v>85</v>
      </c>
      <c r="B57" s="83"/>
      <c r="C57" s="83"/>
      <c r="D57" s="83"/>
      <c r="E57" s="83"/>
      <c r="F57" s="83"/>
      <c r="G57" s="84"/>
      <c r="H57" s="56"/>
      <c r="I57" s="82"/>
      <c r="J57" s="82"/>
      <c r="K57" s="82"/>
    </row>
    <row r="58" spans="1:11" s="74" customFormat="1" ht="23.25" customHeight="1">
      <c r="A58" s="69" t="s">
        <v>86</v>
      </c>
      <c r="C58" s="83"/>
      <c r="D58" s="83"/>
      <c r="E58" s="83"/>
      <c r="F58" s="83"/>
      <c r="G58" s="84"/>
      <c r="H58" s="56"/>
      <c r="I58" s="120">
        <v>7699990</v>
      </c>
      <c r="J58" s="51"/>
      <c r="K58" s="120">
        <v>-7833105</v>
      </c>
    </row>
    <row r="59" spans="1:11" s="74" customFormat="1" ht="23.25" customHeight="1">
      <c r="A59" s="69" t="s">
        <v>101</v>
      </c>
      <c r="B59" s="83"/>
      <c r="C59" s="83"/>
      <c r="D59" s="83"/>
      <c r="E59" s="83"/>
      <c r="F59" s="83"/>
      <c r="G59" s="84"/>
      <c r="H59" s="56"/>
      <c r="I59" s="120">
        <v>-78224846</v>
      </c>
      <c r="J59" s="51"/>
      <c r="K59" s="120">
        <v>-32051349</v>
      </c>
    </row>
    <row r="60" spans="1:11" s="74" customFormat="1" ht="23.25" customHeight="1">
      <c r="A60" s="69" t="s">
        <v>87</v>
      </c>
      <c r="C60" s="83"/>
      <c r="D60" s="83"/>
      <c r="E60" s="83"/>
      <c r="F60" s="83"/>
      <c r="G60" s="84"/>
      <c r="H60" s="56"/>
      <c r="I60" s="120">
        <v>-112901362</v>
      </c>
      <c r="J60" s="51"/>
      <c r="K60" s="120">
        <v>3988003</v>
      </c>
    </row>
    <row r="61" spans="1:11" s="74" customFormat="1" ht="23.25" customHeight="1">
      <c r="A61" s="69" t="s">
        <v>89</v>
      </c>
      <c r="B61" s="83"/>
      <c r="C61" s="83"/>
      <c r="D61" s="83"/>
      <c r="E61" s="83"/>
      <c r="F61" s="83"/>
      <c r="G61" s="84"/>
      <c r="H61" s="56"/>
      <c r="I61" s="120">
        <v>38103927</v>
      </c>
      <c r="J61" s="51"/>
      <c r="K61" s="120">
        <v>-1142469</v>
      </c>
    </row>
    <row r="62" spans="1:11" s="74" customFormat="1" ht="23.25" customHeight="1">
      <c r="A62" s="69" t="s">
        <v>88</v>
      </c>
      <c r="B62" s="83"/>
      <c r="C62" s="83"/>
      <c r="D62" s="83"/>
      <c r="E62" s="83"/>
      <c r="F62" s="83"/>
      <c r="G62" s="84"/>
      <c r="H62" s="56"/>
      <c r="I62" s="120">
        <v>1369183</v>
      </c>
      <c r="J62" s="51"/>
      <c r="K62" s="120">
        <v>-1552137</v>
      </c>
    </row>
    <row r="63" spans="1:11" s="74" customFormat="1" ht="23.25" customHeight="1">
      <c r="A63" s="69" t="s">
        <v>90</v>
      </c>
      <c r="B63" s="83"/>
      <c r="C63" s="83"/>
      <c r="D63" s="83"/>
      <c r="E63" s="83"/>
      <c r="F63" s="83"/>
      <c r="G63" s="84"/>
      <c r="H63" s="56"/>
      <c r="I63" s="86"/>
      <c r="J63" s="50"/>
      <c r="K63" s="86"/>
    </row>
    <row r="64" spans="1:11" s="74" customFormat="1" ht="23.25" customHeight="1">
      <c r="A64" s="69" t="s">
        <v>91</v>
      </c>
      <c r="B64" s="83"/>
      <c r="C64" s="83"/>
      <c r="D64" s="83"/>
      <c r="E64" s="83"/>
      <c r="F64" s="83"/>
      <c r="G64" s="84"/>
      <c r="H64" s="56"/>
      <c r="I64" s="120">
        <v>1367905</v>
      </c>
      <c r="J64" s="51"/>
      <c r="K64" s="120">
        <v>4450206</v>
      </c>
    </row>
    <row r="65" spans="1:11" s="74" customFormat="1" ht="23.25" customHeight="1">
      <c r="A65" s="69" t="s">
        <v>92</v>
      </c>
      <c r="B65" s="83"/>
      <c r="C65" s="83"/>
      <c r="D65" s="83"/>
      <c r="E65" s="83"/>
      <c r="F65" s="83"/>
      <c r="G65" s="84"/>
      <c r="H65" s="56"/>
      <c r="I65" s="121">
        <v>10624774</v>
      </c>
      <c r="J65" s="51"/>
      <c r="K65" s="121">
        <v>13340933</v>
      </c>
    </row>
    <row r="66" spans="1:11" s="74" customFormat="1" ht="23.25" customHeight="1">
      <c r="A66" s="69" t="s">
        <v>93</v>
      </c>
      <c r="B66" s="83"/>
      <c r="C66" s="83"/>
      <c r="D66" s="83"/>
      <c r="E66" s="83"/>
      <c r="F66" s="83"/>
      <c r="G66" s="84"/>
      <c r="H66" s="56"/>
      <c r="I66" s="122">
        <v>-10818405</v>
      </c>
      <c r="J66" s="51"/>
      <c r="K66" s="122">
        <v>870654</v>
      </c>
    </row>
    <row r="67" spans="1:11" s="74" customFormat="1" ht="23.25" customHeight="1">
      <c r="A67" s="69" t="s">
        <v>75</v>
      </c>
      <c r="B67" s="83"/>
      <c r="C67" s="83"/>
      <c r="D67" s="83"/>
      <c r="E67" s="83"/>
      <c r="F67" s="83"/>
      <c r="G67" s="84"/>
      <c r="H67" s="56"/>
      <c r="I67" s="51">
        <f>SUM(I58:I66)+I56</f>
        <v>-90695484</v>
      </c>
      <c r="J67" s="51"/>
      <c r="K67" s="51">
        <f>SUM(K58:K66)+K56</f>
        <v>17223097</v>
      </c>
    </row>
    <row r="68" spans="1:11" s="74" customFormat="1" ht="23.25" customHeight="1">
      <c r="A68" s="69" t="s">
        <v>138</v>
      </c>
      <c r="B68" s="83"/>
      <c r="C68" s="83"/>
      <c r="D68" s="83"/>
      <c r="E68" s="83"/>
      <c r="F68" s="83"/>
      <c r="G68" s="84"/>
      <c r="H68" s="56"/>
      <c r="I68" s="121">
        <v>-22843162</v>
      </c>
      <c r="J68" s="51"/>
      <c r="K68" s="121">
        <v>-25740678</v>
      </c>
    </row>
    <row r="69" spans="1:11" s="74" customFormat="1" ht="23.25" customHeight="1">
      <c r="A69" s="69" t="s">
        <v>163</v>
      </c>
      <c r="B69" s="83"/>
      <c r="C69" s="83"/>
      <c r="D69" s="83"/>
      <c r="E69" s="83"/>
      <c r="F69" s="83"/>
      <c r="G69" s="84"/>
      <c r="H69" s="56"/>
      <c r="I69" s="121">
        <v>-9553729</v>
      </c>
      <c r="J69" s="51"/>
      <c r="K69" s="121">
        <v>-9203025</v>
      </c>
    </row>
    <row r="70" spans="1:11" s="74" customFormat="1" ht="23.25" customHeight="1">
      <c r="A70" s="66" t="s">
        <v>97</v>
      </c>
      <c r="B70" s="80"/>
      <c r="C70" s="80"/>
      <c r="D70" s="80"/>
      <c r="E70" s="80"/>
      <c r="F70" s="83"/>
      <c r="G70" s="84"/>
      <c r="H70" s="56"/>
      <c r="I70" s="53">
        <f>SUM(I67:I69)</f>
        <v>-123092375</v>
      </c>
      <c r="J70" s="51"/>
      <c r="K70" s="53">
        <f>SUM(K67:K69)</f>
        <v>-17720606</v>
      </c>
    </row>
    <row r="71" spans="1:11" s="74" customFormat="1" ht="23.25" customHeight="1">
      <c r="A71" s="66"/>
      <c r="B71" s="80"/>
      <c r="C71" s="80"/>
      <c r="D71" s="80"/>
      <c r="E71" s="80"/>
      <c r="F71" s="83"/>
      <c r="G71" s="84"/>
      <c r="H71" s="56"/>
      <c r="I71" s="51"/>
      <c r="J71" s="51"/>
      <c r="K71" s="51"/>
    </row>
    <row r="72" spans="1:11" s="74" customFormat="1" ht="23.25" customHeight="1">
      <c r="A72" s="18" t="s">
        <v>9</v>
      </c>
      <c r="B72" s="69"/>
      <c r="C72" s="69"/>
      <c r="D72" s="69"/>
      <c r="E72" s="69"/>
      <c r="F72" s="69"/>
      <c r="G72" s="84"/>
      <c r="H72" s="56"/>
      <c r="I72" s="56"/>
      <c r="J72" s="82"/>
      <c r="K72" s="56"/>
    </row>
    <row r="73" spans="1:11" ht="24" customHeight="1">
      <c r="A73" s="13" t="s">
        <v>104</v>
      </c>
      <c r="B73" s="14"/>
      <c r="C73" s="14"/>
      <c r="D73" s="14"/>
      <c r="E73" s="14"/>
      <c r="F73" s="15"/>
      <c r="G73" s="16"/>
      <c r="H73" s="15"/>
      <c r="I73" s="17"/>
      <c r="J73" s="15"/>
      <c r="K73" s="17"/>
    </row>
    <row r="74" spans="1:11" s="74" customFormat="1" ht="24" customHeight="1">
      <c r="A74" s="66" t="s">
        <v>98</v>
      </c>
      <c r="C74" s="75"/>
      <c r="D74" s="75"/>
      <c r="E74" s="75"/>
      <c r="F74" s="76"/>
      <c r="G74" s="77"/>
      <c r="H74" s="78"/>
      <c r="I74" s="78"/>
      <c r="J74" s="79"/>
      <c r="K74" s="78"/>
    </row>
    <row r="75" spans="1:11" ht="24" customHeight="1">
      <c r="A75" s="13" t="s">
        <v>142</v>
      </c>
      <c r="B75" s="15"/>
      <c r="C75" s="15"/>
      <c r="D75" s="15"/>
      <c r="E75" s="15"/>
      <c r="F75" s="15"/>
      <c r="G75" s="16"/>
      <c r="H75" s="15"/>
      <c r="I75" s="15"/>
      <c r="J75" s="15"/>
      <c r="K75" s="15"/>
    </row>
    <row r="76" spans="1:11" ht="24" customHeight="1">
      <c r="A76" s="18"/>
      <c r="G76" s="18"/>
      <c r="I76" s="23"/>
      <c r="J76" s="21"/>
      <c r="K76" s="23" t="s">
        <v>16</v>
      </c>
    </row>
    <row r="77" spans="1:11" ht="24" customHeight="1">
      <c r="A77" s="18"/>
      <c r="G77" s="25"/>
      <c r="I77" s="27" t="s">
        <v>144</v>
      </c>
      <c r="J77" s="28"/>
      <c r="K77" s="27" t="s">
        <v>102</v>
      </c>
    </row>
    <row r="78" spans="1:11" s="74" customFormat="1" ht="24" customHeight="1">
      <c r="A78" s="66" t="s">
        <v>99</v>
      </c>
      <c r="B78" s="80"/>
      <c r="C78" s="80"/>
      <c r="D78" s="80"/>
      <c r="E78" s="80"/>
      <c r="F78" s="80"/>
      <c r="G78" s="81"/>
      <c r="H78" s="56"/>
      <c r="I78" s="85"/>
      <c r="J78" s="51"/>
      <c r="K78" s="85"/>
    </row>
    <row r="79" spans="1:11" s="74" customFormat="1" ht="24" customHeight="1">
      <c r="A79" s="69" t="s">
        <v>167</v>
      </c>
      <c r="B79" s="83"/>
      <c r="C79" s="83"/>
      <c r="D79" s="83"/>
      <c r="E79" s="83"/>
      <c r="F79" s="83"/>
      <c r="G79" s="81"/>
      <c r="H79" s="56"/>
      <c r="I79" s="120">
        <v>3341158</v>
      </c>
      <c r="J79" s="51"/>
      <c r="K79" s="120">
        <v>-6935860</v>
      </c>
    </row>
    <row r="80" spans="1:11" s="74" customFormat="1" ht="24" customHeight="1">
      <c r="A80" s="83" t="s">
        <v>124</v>
      </c>
      <c r="B80" s="83"/>
      <c r="C80" s="83"/>
      <c r="D80" s="83"/>
      <c r="E80" s="83"/>
      <c r="F80" s="83"/>
      <c r="G80" s="84"/>
      <c r="H80" s="56"/>
      <c r="I80" s="120">
        <v>-1246412</v>
      </c>
      <c r="J80" s="51"/>
      <c r="K80" s="120">
        <v>-4200079</v>
      </c>
    </row>
    <row r="81" spans="1:11" s="74" customFormat="1" ht="24" customHeight="1">
      <c r="A81" s="66" t="s">
        <v>168</v>
      </c>
      <c r="B81" s="80"/>
      <c r="C81" s="80"/>
      <c r="D81" s="80"/>
      <c r="E81" s="80"/>
      <c r="F81" s="83"/>
      <c r="G81" s="84"/>
      <c r="H81" s="56"/>
      <c r="I81" s="53">
        <f>SUM(I79:I80)</f>
        <v>2094746</v>
      </c>
      <c r="J81" s="51"/>
      <c r="K81" s="53">
        <f>SUM(K79:K80)</f>
        <v>-11135939</v>
      </c>
    </row>
    <row r="82" spans="1:11" s="74" customFormat="1" ht="24" customHeight="1">
      <c r="A82" s="66" t="s">
        <v>94</v>
      </c>
      <c r="B82" s="80"/>
      <c r="C82" s="80"/>
      <c r="D82" s="80"/>
      <c r="E82" s="80"/>
      <c r="F82" s="80"/>
      <c r="G82" s="81"/>
      <c r="H82" s="56"/>
      <c r="I82" s="56"/>
      <c r="J82" s="82"/>
      <c r="K82" s="56"/>
    </row>
    <row r="83" spans="1:11" s="74" customFormat="1" ht="24" customHeight="1">
      <c r="A83" s="69" t="s">
        <v>169</v>
      </c>
      <c r="B83" s="83"/>
      <c r="D83" s="83"/>
      <c r="E83" s="83"/>
      <c r="F83" s="80"/>
      <c r="G83" s="81"/>
      <c r="H83" s="56"/>
      <c r="I83" s="56"/>
      <c r="J83" s="82"/>
      <c r="K83" s="56"/>
    </row>
    <row r="84" spans="1:11" s="74" customFormat="1" ht="24" customHeight="1">
      <c r="A84" s="69" t="s">
        <v>157</v>
      </c>
      <c r="B84" s="83"/>
      <c r="D84" s="83"/>
      <c r="E84" s="83"/>
      <c r="F84" s="83"/>
      <c r="G84" s="84"/>
      <c r="H84" s="56"/>
      <c r="I84" s="121">
        <v>9786949</v>
      </c>
      <c r="J84" s="51"/>
      <c r="K84" s="121">
        <v>-21586758</v>
      </c>
    </row>
    <row r="85" spans="1:11" s="74" customFormat="1" ht="24" customHeight="1">
      <c r="A85" s="69" t="s">
        <v>158</v>
      </c>
      <c r="B85" s="83"/>
      <c r="D85" s="83"/>
      <c r="E85" s="83"/>
      <c r="F85" s="83"/>
      <c r="G85" s="84"/>
      <c r="H85" s="56"/>
      <c r="I85" s="121">
        <v>19368538</v>
      </c>
      <c r="J85" s="51"/>
      <c r="K85" s="121">
        <v>62600000</v>
      </c>
    </row>
    <row r="86" spans="1:11" s="74" customFormat="1" ht="24" customHeight="1">
      <c r="A86" s="69" t="s">
        <v>164</v>
      </c>
      <c r="B86" s="83"/>
      <c r="C86" s="83"/>
      <c r="D86" s="83"/>
      <c r="E86" s="83"/>
      <c r="F86" s="83"/>
      <c r="G86" s="84"/>
      <c r="H86" s="56"/>
      <c r="I86" s="120">
        <v>-32452781</v>
      </c>
      <c r="J86" s="51"/>
      <c r="K86" s="120">
        <v>-21652000</v>
      </c>
    </row>
    <row r="87" spans="1:11" s="74" customFormat="1" ht="24" customHeight="1">
      <c r="A87" s="69" t="s">
        <v>175</v>
      </c>
      <c r="B87" s="83"/>
      <c r="C87" s="83"/>
      <c r="D87" s="83"/>
      <c r="E87" s="83"/>
      <c r="F87" s="83"/>
      <c r="G87" s="84"/>
      <c r="H87" s="56"/>
      <c r="I87" s="120">
        <v>-1241425</v>
      </c>
      <c r="J87" s="51"/>
      <c r="K87" s="120">
        <v>0</v>
      </c>
    </row>
    <row r="88" spans="1:11" s="74" customFormat="1" ht="24" customHeight="1">
      <c r="A88" s="69" t="s">
        <v>125</v>
      </c>
      <c r="B88" s="83"/>
      <c r="C88" s="83"/>
      <c r="D88" s="83"/>
      <c r="E88" s="83"/>
      <c r="F88" s="83"/>
      <c r="G88" s="84"/>
      <c r="H88" s="56"/>
      <c r="I88" s="120">
        <v>145597999</v>
      </c>
      <c r="J88" s="51"/>
      <c r="K88" s="120">
        <v>24000000</v>
      </c>
    </row>
    <row r="89" spans="1:11" s="74" customFormat="1" ht="24" customHeight="1">
      <c r="A89" s="69" t="s">
        <v>40</v>
      </c>
      <c r="B89" s="83"/>
      <c r="C89" s="83"/>
      <c r="D89" s="83"/>
      <c r="E89" s="83"/>
      <c r="F89" s="83"/>
      <c r="G89" s="84"/>
      <c r="H89" s="56"/>
      <c r="I89" s="120">
        <v>-20000000</v>
      </c>
      <c r="J89" s="51"/>
      <c r="K89" s="120">
        <v>-18200000</v>
      </c>
    </row>
    <row r="90" spans="1:11" s="74" customFormat="1" ht="24" customHeight="1">
      <c r="A90" s="66" t="s">
        <v>165</v>
      </c>
      <c r="B90" s="80"/>
      <c r="C90" s="80"/>
      <c r="D90" s="80"/>
      <c r="E90" s="80"/>
      <c r="F90" s="83"/>
      <c r="G90" s="84"/>
      <c r="H90" s="56"/>
      <c r="I90" s="53">
        <f>SUM(I84:I89)</f>
        <v>121059280</v>
      </c>
      <c r="J90" s="51"/>
      <c r="K90" s="53">
        <f>SUM(K84:K89)</f>
        <v>25161242</v>
      </c>
    </row>
    <row r="91" spans="1:11" s="74" customFormat="1" ht="24" customHeight="1">
      <c r="A91" s="66" t="s">
        <v>170</v>
      </c>
      <c r="B91" s="80"/>
      <c r="C91" s="80"/>
      <c r="D91" s="80"/>
      <c r="E91" s="80"/>
      <c r="F91" s="83"/>
      <c r="G91" s="84"/>
      <c r="H91" s="56"/>
      <c r="I91" s="85">
        <f>SUM(I70,I81,I90)</f>
        <v>61651</v>
      </c>
      <c r="J91" s="51"/>
      <c r="K91" s="85">
        <f>SUM(K70,K81,K90)</f>
        <v>-3695303</v>
      </c>
    </row>
    <row r="92" spans="1:11" s="74" customFormat="1" ht="24" customHeight="1">
      <c r="A92" s="69" t="s">
        <v>95</v>
      </c>
      <c r="C92" s="83"/>
      <c r="D92" s="83"/>
      <c r="E92" s="83"/>
      <c r="F92" s="83"/>
      <c r="G92" s="84"/>
      <c r="H92" s="56"/>
      <c r="I92" s="122">
        <v>9912891</v>
      </c>
      <c r="J92" s="51"/>
      <c r="K92" s="122">
        <v>13608194</v>
      </c>
    </row>
    <row r="93" spans="1:11" s="74" customFormat="1" ht="24" customHeight="1" thickBot="1">
      <c r="A93" s="66" t="s">
        <v>96</v>
      </c>
      <c r="C93" s="80"/>
      <c r="D93" s="80"/>
      <c r="E93" s="80"/>
      <c r="F93" s="83"/>
      <c r="G93" s="84"/>
      <c r="H93" s="56"/>
      <c r="I93" s="87">
        <f>SUM(I91:I92)</f>
        <v>9974542</v>
      </c>
      <c r="J93" s="51"/>
      <c r="K93" s="87">
        <f>SUM(K91:K92)</f>
        <v>9912891</v>
      </c>
    </row>
    <row r="94" spans="1:11" s="74" customFormat="1" ht="24" customHeight="1" thickTop="1">
      <c r="A94" s="83"/>
      <c r="B94" s="83"/>
      <c r="C94" s="83"/>
      <c r="D94" s="83"/>
      <c r="E94" s="83"/>
      <c r="F94" s="83"/>
      <c r="G94" s="84"/>
      <c r="H94" s="56"/>
      <c r="I94" s="85"/>
      <c r="J94" s="51"/>
      <c r="K94" s="85"/>
    </row>
    <row r="95" spans="1:11" s="74" customFormat="1" ht="24" customHeight="1">
      <c r="A95" s="66" t="s">
        <v>159</v>
      </c>
      <c r="B95" s="69"/>
      <c r="C95" s="80"/>
      <c r="D95" s="80"/>
      <c r="E95" s="83"/>
      <c r="F95" s="83"/>
      <c r="G95" s="84"/>
      <c r="H95" s="56"/>
      <c r="I95" s="85"/>
      <c r="J95" s="51"/>
      <c r="K95" s="85"/>
    </row>
    <row r="96" spans="1:11" s="74" customFormat="1" ht="24" customHeight="1">
      <c r="A96" s="69" t="s">
        <v>166</v>
      </c>
      <c r="B96" s="69"/>
      <c r="C96" s="80"/>
      <c r="D96" s="80"/>
      <c r="E96" s="83"/>
      <c r="F96" s="83"/>
      <c r="G96" s="84"/>
      <c r="H96" s="56"/>
      <c r="I96" s="85"/>
      <c r="J96" s="51"/>
      <c r="K96" s="85"/>
    </row>
    <row r="97" spans="1:11" s="74" customFormat="1" ht="24" customHeight="1">
      <c r="A97" s="69" t="s">
        <v>160</v>
      </c>
      <c r="B97" s="69"/>
      <c r="C97" s="80"/>
      <c r="D97" s="80"/>
      <c r="E97" s="83"/>
      <c r="F97" s="83"/>
      <c r="G97" s="84"/>
      <c r="H97" s="56"/>
      <c r="I97" s="85">
        <v>2979047</v>
      </c>
      <c r="J97" s="51"/>
      <c r="K97" s="85">
        <v>0</v>
      </c>
    </row>
    <row r="98" spans="1:11" s="74" customFormat="1" ht="24" customHeight="1">
      <c r="A98" s="83"/>
      <c r="B98" s="83"/>
      <c r="C98" s="83"/>
      <c r="D98" s="83"/>
      <c r="E98" s="83"/>
      <c r="F98" s="83"/>
      <c r="G98" s="84"/>
      <c r="H98" s="56"/>
      <c r="I98" s="85"/>
      <c r="J98" s="51"/>
      <c r="K98" s="85"/>
    </row>
    <row r="99" spans="1:11" s="74" customFormat="1" ht="24" customHeight="1">
      <c r="A99" s="18" t="s">
        <v>9</v>
      </c>
      <c r="B99" s="69"/>
      <c r="C99" s="69"/>
      <c r="D99" s="69"/>
      <c r="E99" s="69"/>
      <c r="F99" s="69"/>
      <c r="G99" s="84"/>
      <c r="H99" s="56"/>
      <c r="I99" s="56"/>
      <c r="J99" s="82"/>
      <c r="K99" s="56"/>
    </row>
  </sheetData>
  <sheetProtection/>
  <printOptions horizontalCentered="1"/>
  <pageMargins left="0.984251968503937" right="0.3937007874015748" top="0.7874015748031497" bottom="0.3937007874015748" header="0.1968503937007874" footer="0.1968503937007874"/>
  <pageSetup firstPageNumber="2" useFirstPageNumber="1" horizontalDpi="600" verticalDpi="600" orientation="portrait" paperSize="9" scale="90" r:id="rId1"/>
  <rowBreaks count="2" manualBreakCount="2">
    <brk id="35" max="255" man="1"/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SheetLayoutView="100" zoomScalePageLayoutView="0" workbookViewId="0" topLeftCell="A7">
      <selection activeCell="A17" sqref="A17"/>
    </sheetView>
  </sheetViews>
  <sheetFormatPr defaultColWidth="9.140625" defaultRowHeight="23.25" customHeight="1"/>
  <cols>
    <col min="1" max="1" width="4.57421875" style="91" customWidth="1"/>
    <col min="2" max="2" width="32.00390625" style="91" customWidth="1"/>
    <col min="3" max="3" width="5.28125" style="91" customWidth="1"/>
    <col min="4" max="4" width="1.28515625" style="91" customWidth="1"/>
    <col min="5" max="5" width="14.28125" style="91" customWidth="1"/>
    <col min="6" max="6" width="1.28515625" style="91" customWidth="1"/>
    <col min="7" max="7" width="14.28125" style="91" customWidth="1"/>
    <col min="8" max="8" width="1.28515625" style="91" customWidth="1"/>
    <col min="9" max="9" width="14.28125" style="91" customWidth="1"/>
    <col min="10" max="10" width="1.28515625" style="91" customWidth="1"/>
    <col min="11" max="11" width="14.28125" style="91" customWidth="1"/>
    <col min="12" max="12" width="1.28515625" style="91" customWidth="1"/>
    <col min="13" max="13" width="14.28125" style="91" customWidth="1"/>
    <col min="14" max="16384" width="9.140625" style="91" customWidth="1"/>
  </cols>
  <sheetData>
    <row r="1" spans="1:13" ht="23.25" customHeight="1">
      <c r="A1" s="49" t="s">
        <v>104</v>
      </c>
      <c r="B1" s="14"/>
      <c r="C1" s="14"/>
      <c r="D1" s="14"/>
      <c r="E1" s="14"/>
      <c r="F1" s="14"/>
      <c r="G1" s="14"/>
      <c r="H1" s="14"/>
      <c r="I1" s="17"/>
      <c r="J1" s="15"/>
      <c r="K1" s="17"/>
      <c r="L1" s="15"/>
      <c r="M1" s="17"/>
    </row>
    <row r="2" spans="1:13" ht="23.25" customHeight="1">
      <c r="A2" s="92" t="s">
        <v>116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3.25" customHeight="1">
      <c r="A3" s="13" t="s">
        <v>142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3.25" customHeight="1">
      <c r="A4" s="93"/>
      <c r="B4" s="92"/>
      <c r="C4" s="92"/>
      <c r="D4" s="92"/>
      <c r="E4" s="92"/>
      <c r="F4" s="92"/>
      <c r="G4" s="92"/>
      <c r="H4" s="92"/>
      <c r="I4" s="94"/>
      <c r="J4" s="92"/>
      <c r="K4" s="94"/>
      <c r="L4" s="92"/>
      <c r="M4" s="23" t="s">
        <v>16</v>
      </c>
    </row>
    <row r="5" spans="5:11" s="95" customFormat="1" ht="23.25" customHeight="1">
      <c r="E5" s="95" t="s">
        <v>8</v>
      </c>
      <c r="I5" s="127" t="s">
        <v>4</v>
      </c>
      <c r="J5" s="127"/>
      <c r="K5" s="127"/>
    </row>
    <row r="6" spans="5:10" s="95" customFormat="1" ht="23.25" customHeight="1">
      <c r="E6" s="95" t="s">
        <v>7</v>
      </c>
      <c r="I6" s="95" t="s">
        <v>49</v>
      </c>
      <c r="J6" s="97"/>
    </row>
    <row r="7" spans="3:13" ht="23.25" customHeight="1">
      <c r="C7" s="98"/>
      <c r="E7" s="96" t="s">
        <v>2</v>
      </c>
      <c r="G7" s="96" t="s">
        <v>114</v>
      </c>
      <c r="I7" s="96" t="s">
        <v>50</v>
      </c>
      <c r="K7" s="99" t="s">
        <v>5</v>
      </c>
      <c r="M7" s="96" t="s">
        <v>1</v>
      </c>
    </row>
    <row r="8" spans="1:13" ht="23.25" customHeight="1">
      <c r="A8" s="49" t="s">
        <v>173</v>
      </c>
      <c r="C8" s="49"/>
      <c r="D8" s="49"/>
      <c r="E8" s="107">
        <v>100000000</v>
      </c>
      <c r="F8" s="107"/>
      <c r="G8" s="107">
        <v>0</v>
      </c>
      <c r="H8" s="107"/>
      <c r="I8" s="107">
        <v>2568566</v>
      </c>
      <c r="J8" s="108"/>
      <c r="K8" s="107">
        <v>50695707</v>
      </c>
      <c r="L8" s="107"/>
      <c r="M8" s="107">
        <f>SUM(E8:K8)</f>
        <v>153264273</v>
      </c>
    </row>
    <row r="9" spans="1:13" s="100" customFormat="1" ht="23.25" customHeight="1">
      <c r="A9" s="100" t="s">
        <v>136</v>
      </c>
      <c r="C9" s="124"/>
      <c r="D9" s="124"/>
      <c r="E9" s="107">
        <v>16000000</v>
      </c>
      <c r="F9" s="107"/>
      <c r="G9" s="107">
        <v>8000000</v>
      </c>
      <c r="H9" s="107"/>
      <c r="I9" s="107">
        <v>0</v>
      </c>
      <c r="J9" s="108"/>
      <c r="K9" s="107">
        <v>0</v>
      </c>
      <c r="L9" s="107"/>
      <c r="M9" s="107">
        <f>SUM(E9:L9)</f>
        <v>24000000</v>
      </c>
    </row>
    <row r="10" spans="1:13" ht="23.25" customHeight="1">
      <c r="A10" s="91" t="s">
        <v>134</v>
      </c>
      <c r="C10" s="49"/>
      <c r="D10" s="49"/>
      <c r="E10" s="107">
        <v>0</v>
      </c>
      <c r="F10" s="107"/>
      <c r="G10" s="107">
        <v>0</v>
      </c>
      <c r="H10" s="107"/>
      <c r="I10" s="107">
        <v>0</v>
      </c>
      <c r="J10" s="108"/>
      <c r="K10" s="107">
        <v>-18200000</v>
      </c>
      <c r="L10" s="107"/>
      <c r="M10" s="107">
        <f>SUM(E10:L10)</f>
        <v>-18200000</v>
      </c>
    </row>
    <row r="11" spans="1:13" ht="23.25" customHeight="1">
      <c r="A11" s="91" t="s">
        <v>42</v>
      </c>
      <c r="C11" s="49"/>
      <c r="D11" s="49"/>
      <c r="E11" s="107"/>
      <c r="F11" s="107"/>
      <c r="G11" s="107"/>
      <c r="H11" s="107"/>
      <c r="I11" s="107"/>
      <c r="J11" s="108"/>
      <c r="K11" s="107"/>
      <c r="L11" s="107"/>
      <c r="M11" s="107"/>
    </row>
    <row r="12" spans="1:13" ht="23.25" customHeight="1">
      <c r="A12" s="91" t="s">
        <v>135</v>
      </c>
      <c r="C12" s="49"/>
      <c r="D12" s="49"/>
      <c r="E12" s="107">
        <v>0</v>
      </c>
      <c r="F12" s="107"/>
      <c r="G12" s="107">
        <v>0</v>
      </c>
      <c r="H12" s="107"/>
      <c r="I12" s="107">
        <v>3199910</v>
      </c>
      <c r="J12" s="108"/>
      <c r="K12" s="107">
        <v>-3199910</v>
      </c>
      <c r="L12" s="107"/>
      <c r="M12" s="107">
        <f>SUM(E12:L12)</f>
        <v>0</v>
      </c>
    </row>
    <row r="13" spans="1:13" s="100" customFormat="1" ht="23.25" customHeight="1">
      <c r="A13" s="100" t="s">
        <v>71</v>
      </c>
      <c r="E13" s="107">
        <v>0</v>
      </c>
      <c r="F13" s="107"/>
      <c r="G13" s="107">
        <v>0</v>
      </c>
      <c r="H13" s="107"/>
      <c r="I13" s="107">
        <v>0</v>
      </c>
      <c r="J13" s="108"/>
      <c r="K13" s="107">
        <v>31350069</v>
      </c>
      <c r="L13" s="107"/>
      <c r="M13" s="109">
        <f>SUM(E13:K13)</f>
        <v>31350069</v>
      </c>
    </row>
    <row r="14" spans="1:13" ht="23.25" customHeight="1" thickBot="1">
      <c r="A14" s="49" t="s">
        <v>103</v>
      </c>
      <c r="C14" s="49"/>
      <c r="D14" s="49"/>
      <c r="E14" s="111">
        <f>SUM(E8:E13)</f>
        <v>116000000</v>
      </c>
      <c r="F14" s="107"/>
      <c r="G14" s="111">
        <f>SUM(G8:G13)</f>
        <v>8000000</v>
      </c>
      <c r="H14" s="107"/>
      <c r="I14" s="111">
        <f>SUM(I8:I13)</f>
        <v>5768476</v>
      </c>
      <c r="J14" s="108"/>
      <c r="K14" s="111">
        <f>SUM(K8:K13)</f>
        <v>60645866</v>
      </c>
      <c r="L14" s="107"/>
      <c r="M14" s="110">
        <f>SUM(M8:M13)</f>
        <v>190414342</v>
      </c>
    </row>
    <row r="15" spans="1:13" ht="23.25" customHeight="1" thickTop="1">
      <c r="A15" s="49"/>
      <c r="C15" s="49"/>
      <c r="D15" s="49"/>
      <c r="E15" s="107"/>
      <c r="F15" s="107"/>
      <c r="G15" s="107"/>
      <c r="H15" s="107"/>
      <c r="I15" s="107"/>
      <c r="J15" s="108"/>
      <c r="K15" s="107"/>
      <c r="L15" s="107"/>
      <c r="M15" s="107"/>
    </row>
    <row r="16" spans="1:13" ht="23.25" customHeight="1">
      <c r="A16" s="49" t="s">
        <v>174</v>
      </c>
      <c r="C16" s="49"/>
      <c r="D16" s="49"/>
      <c r="E16" s="107">
        <f>SUM(E14)</f>
        <v>116000000</v>
      </c>
      <c r="F16" s="107"/>
      <c r="G16" s="107">
        <f>SUM(G14)</f>
        <v>8000000</v>
      </c>
      <c r="H16" s="107"/>
      <c r="I16" s="107">
        <f>SUM(I14)</f>
        <v>5768476</v>
      </c>
      <c r="J16" s="108"/>
      <c r="K16" s="107">
        <f>SUM(K14)</f>
        <v>60645866</v>
      </c>
      <c r="L16" s="107"/>
      <c r="M16" s="107">
        <f>SUM(M14)</f>
        <v>190414342</v>
      </c>
    </row>
    <row r="17" spans="1:13" s="100" customFormat="1" ht="23.25" customHeight="1">
      <c r="A17" s="100" t="s">
        <v>136</v>
      </c>
      <c r="C17" s="124"/>
      <c r="D17" s="124"/>
      <c r="E17" s="107">
        <v>84000000</v>
      </c>
      <c r="F17" s="107"/>
      <c r="G17" s="107">
        <v>62718399</v>
      </c>
      <c r="H17" s="107"/>
      <c r="I17" s="107">
        <v>0</v>
      </c>
      <c r="J17" s="108"/>
      <c r="K17" s="107">
        <v>0</v>
      </c>
      <c r="L17" s="107"/>
      <c r="M17" s="107">
        <f>SUM(E17:L17)</f>
        <v>146718399</v>
      </c>
    </row>
    <row r="18" spans="1:13" ht="23.25" customHeight="1">
      <c r="A18" s="91" t="s">
        <v>134</v>
      </c>
      <c r="C18" s="49"/>
      <c r="D18" s="49"/>
      <c r="E18" s="107">
        <v>0</v>
      </c>
      <c r="F18" s="107"/>
      <c r="G18" s="107">
        <v>0</v>
      </c>
      <c r="H18" s="107"/>
      <c r="I18" s="107">
        <v>0</v>
      </c>
      <c r="J18" s="108"/>
      <c r="K18" s="107">
        <v>-20000000</v>
      </c>
      <c r="L18" s="107"/>
      <c r="M18" s="107">
        <f>SUM(E18:L18)</f>
        <v>-20000000</v>
      </c>
    </row>
    <row r="19" spans="1:13" ht="23.25" customHeight="1">
      <c r="A19" s="91" t="s">
        <v>42</v>
      </c>
      <c r="C19" s="49"/>
      <c r="D19" s="49"/>
      <c r="E19" s="107"/>
      <c r="F19" s="107"/>
      <c r="G19" s="107"/>
      <c r="H19" s="107"/>
      <c r="I19" s="107"/>
      <c r="J19" s="108"/>
      <c r="K19" s="107"/>
      <c r="L19" s="107"/>
      <c r="M19" s="107"/>
    </row>
    <row r="20" spans="1:13" ht="23.25" customHeight="1">
      <c r="A20" s="91" t="s">
        <v>135</v>
      </c>
      <c r="C20" s="49"/>
      <c r="D20" s="49"/>
      <c r="E20" s="107">
        <v>0</v>
      </c>
      <c r="F20" s="107"/>
      <c r="G20" s="107">
        <v>0</v>
      </c>
      <c r="H20" s="107"/>
      <c r="I20" s="107">
        <v>2390330</v>
      </c>
      <c r="J20" s="108"/>
      <c r="K20" s="107">
        <v>-2390330</v>
      </c>
      <c r="L20" s="107"/>
      <c r="M20" s="107">
        <f>SUM(E20:L20)</f>
        <v>0</v>
      </c>
    </row>
    <row r="21" spans="1:13" ht="23.25" customHeight="1">
      <c r="A21" s="91" t="s">
        <v>71</v>
      </c>
      <c r="C21" s="49"/>
      <c r="D21" s="49"/>
      <c r="E21" s="107">
        <v>0</v>
      </c>
      <c r="F21" s="107"/>
      <c r="G21" s="107">
        <v>0</v>
      </c>
      <c r="H21" s="107"/>
      <c r="I21" s="107">
        <v>0</v>
      </c>
      <c r="J21" s="108"/>
      <c r="K21" s="107">
        <f>SUM(PL!I21)</f>
        <v>47806592</v>
      </c>
      <c r="L21" s="107"/>
      <c r="M21" s="107">
        <f>SUM(E21:K21)</f>
        <v>47806592</v>
      </c>
    </row>
    <row r="22" spans="1:13" ht="23.25" customHeight="1" thickBot="1">
      <c r="A22" s="49" t="s">
        <v>143</v>
      </c>
      <c r="C22" s="49"/>
      <c r="D22" s="49"/>
      <c r="E22" s="111">
        <f>SUM(E16:E21)</f>
        <v>200000000</v>
      </c>
      <c r="F22" s="107"/>
      <c r="G22" s="111">
        <f>SUM(G16:G21)</f>
        <v>70718399</v>
      </c>
      <c r="H22" s="107"/>
      <c r="I22" s="111">
        <f>SUM(I16:I21)</f>
        <v>8158806</v>
      </c>
      <c r="J22" s="108"/>
      <c r="K22" s="111">
        <f>SUM(K16:K21)</f>
        <v>86062128</v>
      </c>
      <c r="L22" s="107"/>
      <c r="M22" s="111">
        <f>SUM(M16:M21)</f>
        <v>364939333</v>
      </c>
    </row>
    <row r="23" spans="1:13" ht="23.25" customHeight="1" thickTop="1">
      <c r="A23" s="49"/>
      <c r="E23" s="112"/>
      <c r="F23" s="112"/>
      <c r="G23" s="112"/>
      <c r="H23" s="112"/>
      <c r="I23" s="112"/>
      <c r="J23" s="112"/>
      <c r="K23" s="112"/>
      <c r="L23" s="112"/>
      <c r="M23" s="112"/>
    </row>
    <row r="25" ht="23.25" customHeight="1">
      <c r="A25" s="91" t="s">
        <v>9</v>
      </c>
    </row>
  </sheetData>
  <sheetProtection/>
  <mergeCells count="1">
    <mergeCell ref="I5:K5"/>
  </mergeCells>
  <printOptions horizontalCentered="1"/>
  <pageMargins left="0.7874015748031497" right="0.2362204724409449" top="0.7874015748031497" bottom="0.3937007874015748" header="0.1968503937007874" footer="0.1968503937007874"/>
  <pageSetup firstPageNumber="2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Daughtrat Wongsangthip</cp:lastModifiedBy>
  <cp:lastPrinted>2015-02-04T01:49:44Z</cp:lastPrinted>
  <dcterms:created xsi:type="dcterms:W3CDTF">1999-03-31T19:46:17Z</dcterms:created>
  <dcterms:modified xsi:type="dcterms:W3CDTF">2015-02-10T09:24:52Z</dcterms:modified>
  <cp:category/>
  <cp:version/>
  <cp:contentType/>
  <cp:contentStatus/>
</cp:coreProperties>
</file>