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01" activeTab="0"/>
  </bookViews>
  <sheets>
    <sheet name="BS" sheetId="1" r:id="rId1"/>
    <sheet name="PL" sheetId="2" r:id="rId2"/>
    <sheet name="SE-Conso" sheetId="3" r:id="rId3"/>
    <sheet name="SE-Separate" sheetId="4" r:id="rId4"/>
    <sheet name="CF" sheetId="5" r:id="rId5"/>
  </sheets>
  <definedNames>
    <definedName name="_xlnm.Print_Area" localSheetId="0">'BS'!$A$1:$O$100</definedName>
    <definedName name="_xlnm.Print_Area" localSheetId="4">'CF'!$A$1:$O$78</definedName>
    <definedName name="_xlnm.Print_Area" localSheetId="1">'PL'!$A$1:$K$76</definedName>
    <definedName name="_xlnm.Print_Area" localSheetId="2">'SE-Conso'!$A$1:$O$29</definedName>
    <definedName name="_xlnm.Print_Area" localSheetId="3">'SE-Separate'!$A$1:$M$29</definedName>
  </definedNames>
  <calcPr fullCalcOnLoad="1"/>
</workbook>
</file>

<file path=xl/sharedStrings.xml><?xml version="1.0" encoding="utf-8"?>
<sst xmlns="http://schemas.openxmlformats.org/spreadsheetml/2006/main" count="350" uniqueCount="196">
  <si>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</si>
  <si>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</si>
  <si>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</si>
  <si>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</si>
  <si>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</si>
  <si>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</si>
  <si>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</si>
  <si>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</si>
  <si>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</si>
  <si>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</si>
  <si>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</si>
  <si>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</si>
  <si>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</si>
  <si>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</si>
  <si>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</si>
  <si>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</si>
  <si>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</si>
  <si>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</si>
  <si>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</si>
  <si>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</si>
  <si>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</si>
  <si>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</si>
  <si>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>หมายเหตุประกอบงบการเงินเป็นส่วนหนึ่งของงบการเงินนี้</t>
  </si>
  <si>
    <t xml:space="preserve">   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</si>
  <si>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</si>
  <si>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</si>
  <si>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</si>
  <si>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</si>
  <si>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เงินสดและรายการเทียบเท่าเงินสด</t>
  </si>
  <si>
    <t>รวมหนี้สินไม่หมุนเวียน</t>
  </si>
  <si>
    <t>หนี้สินไม่หมุนเวียน</t>
  </si>
  <si>
    <t>ยังไม่ได้จัดสรร</t>
  </si>
  <si>
    <t>ค่าใช้จ่ายในการบริหาร</t>
  </si>
  <si>
    <t>เงินฝากธนาคารที่มีภาระค้ำประกัน</t>
  </si>
  <si>
    <t>จัดสรรแล้ว -</t>
  </si>
  <si>
    <t>สำรองตามกฎหมาย</t>
  </si>
  <si>
    <t xml:space="preserve">งบแสดงฐานะการเงิน </t>
  </si>
  <si>
    <t>งบแสดงฐานะการเงิน (ต่อ)</t>
  </si>
  <si>
    <t>เจ้าหนี้การค้าและเจ้าหนี้อื่น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</si>
  <si>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</si>
  <si>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</si>
  <si>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</si>
  <si>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</si>
  <si>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</si>
  <si>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</si>
  <si>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>สำรองผลประโยชน์ระยะยาวของพนักงาน</t>
  </si>
  <si>
    <t>งบกระแสเงินสด (ต่อ)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</si>
  <si>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</si>
  <si>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</si>
  <si>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</si>
  <si>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</si>
  <si>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กระแสเงินสดจากกิจกรรมจัดหาเงิน</t>
  </si>
  <si>
    <t>กำไรขาดทุน:</t>
  </si>
  <si>
    <t>(หน่วย: พันบาท)</t>
  </si>
  <si>
    <t>(ยังไม่ได้ตรวจสอบ แต่สอบทานแล้ว)</t>
  </si>
  <si>
    <t>กำไรขาดทุนเบ็ดเสร็จรวมสำหรับงวด</t>
  </si>
  <si>
    <t>เงินสดและรายการเทียบเท่าเงินสด ณ วันสิ้นงวด</t>
  </si>
  <si>
    <t>สินทรัพย์จากการดำเนินงาน (เพิ่มขึ้น) ลดลง</t>
  </si>
  <si>
    <t>เงินสดและรายการเทียบเท่าเงินสด ณ วันต้นงวด</t>
  </si>
  <si>
    <t>ภาษีเงินได้ค้างจ่าย</t>
  </si>
  <si>
    <t>ส่วนเกินมูลค่าหุ้นสามัญ</t>
  </si>
  <si>
    <t>ส่วนเกินมูลค่า</t>
  </si>
  <si>
    <t>หุ้นสามัญ</t>
  </si>
  <si>
    <t>16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</si>
  <si>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</si>
  <si>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</si>
  <si>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>สินทรัพย์ภาษีเงินได้รอการตัดบัญชี</t>
  </si>
  <si>
    <t>เงินสดจ่ายซื้ออุปกรณ์</t>
  </si>
  <si>
    <t>ชำระเต็มมูลค่าแล้ว</t>
  </si>
  <si>
    <t>จำหน่ายและ</t>
  </si>
  <si>
    <t xml:space="preserve">รายการปรับกระทบยอดกำไรก่อนค่าใช้จ่ายภาษีเงินได้เป็นเงินสดรับ (จ่าย) </t>
  </si>
  <si>
    <t xml:space="preserve">   ลูกหนี้ตามสัญญาเงินให้กู้ยืม</t>
  </si>
  <si>
    <t xml:space="preserve">   ลูกหนี้จากการรับซื้อสิทธิเรียกร้อง</t>
  </si>
  <si>
    <t>กำไรขาดทุนเบ็ดเสร็จอื่น:</t>
  </si>
  <si>
    <t xml:space="preserve">   ลูกหนี้ตามสัญญาเช่าการเงิน</t>
  </si>
  <si>
    <t xml:space="preserve">   ลูกหนี้ตามสัญญาเช่าซื้อ</t>
  </si>
  <si>
    <t>(หน่วย: พันบาท ยกเว้นกำไรต่อหุ้นแสดงเป็นบาท)</t>
  </si>
  <si>
    <t>หุ้นกู้ - สุทธิจากส่วนที่ถึงกำหนดชำระภายในหนึ่งปี</t>
  </si>
  <si>
    <t>หุ้นกู้ - ส่วนที่ถึงกำหนดชำระภายในหนึ่งปี</t>
  </si>
  <si>
    <t>ทรัพย์สินรอการขาย</t>
  </si>
  <si>
    <t>จัดสรรแล้ว - สำรองตามกฎหมาย</t>
  </si>
  <si>
    <t xml:space="preserve">ยังไม่ได้จัดสรร </t>
  </si>
  <si>
    <t>(ยังไม่ได้ตรวจสอบ</t>
  </si>
  <si>
    <t>(ตรวจสอบแล้ว)</t>
  </si>
  <si>
    <t>แต่สอบทานแล้ว)</t>
  </si>
  <si>
    <t>กรรมการ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</si>
  <si>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</si>
  <si>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</si>
  <si>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4</t>
  </si>
  <si>
    <t>5</t>
  </si>
  <si>
    <t>ใบสำคัญแสดงสิทธิที่จะซื้อหุ้น</t>
  </si>
  <si>
    <t>ทุนจดทะเบียน</t>
  </si>
  <si>
    <t>18</t>
  </si>
  <si>
    <t>เงินสดจ่ายซื้อสินทรัพย์ไม่มีตัวตน</t>
  </si>
  <si>
    <t>ทุนออกจำหน่ายและชำระเต็มมูลค่าแล้ว</t>
  </si>
  <si>
    <t>ทุนที่ออก</t>
  </si>
  <si>
    <t xml:space="preserve">   ภายในหนึ่งปี</t>
  </si>
  <si>
    <t>งบการเงินรวม</t>
  </si>
  <si>
    <t>งบการเงินเฉพาะกิจการ</t>
  </si>
  <si>
    <t>กำหนดชำระภายในหนึ่งปี</t>
  </si>
  <si>
    <t>ลูกหนี้ตามสัญญาเช่าซื้อ - สุทธิจากส่วนที่ถึง</t>
  </si>
  <si>
    <t>ลูกหนี้ตามสัญญาเงินให้กู้ยืม - ส่วนที่ถึง</t>
  </si>
  <si>
    <t>ลูกหนี้จากการรับซื้อสิทธิเรียกร้อง - ส่วนที่ถึง</t>
  </si>
  <si>
    <t>ลูกหนี้ตามสัญญาเช่าการเงิน - ส่วนที่ถึง</t>
  </si>
  <si>
    <t>ลูกหนี้ตามสัญญาเช่าซื้อ - ส่วนที่ถึง</t>
  </si>
  <si>
    <t>ลูกหนี้ตามสัญญาเช่าการเงิน - สุทธิจากส่วนที่ถึง</t>
  </si>
  <si>
    <t>ลูกหนี้ตามสัญญาเงินให้กู้ยืม - สุทธิจากส่วนที่ถึง</t>
  </si>
  <si>
    <t>บริษัท ลีซ อิท จำกัด (มหาชน) และบริษัทย่อย</t>
  </si>
  <si>
    <t>เงินลงทุนในบริษัทย่อย</t>
  </si>
  <si>
    <t>กำไรขาดทุนเบ็ดเสร็จอื่นสำหรับงวด</t>
  </si>
  <si>
    <t>ลูกหนี้จากการรับซื้อสิทธิเรียกร้อง - สุทธิจากส่วนที่ถึง</t>
  </si>
  <si>
    <t>ภายในหนึ่งปี</t>
  </si>
  <si>
    <t>งบแสดงการเปลี่ยนแปลงส่วนของผู้ถือหุ้น</t>
  </si>
  <si>
    <t>งบแสดงการเปลี่ยนแปลงส่วนของผู้ถือหุ้น (ต่อ)</t>
  </si>
  <si>
    <t>ข้อมูลกระแสเงินสดเปิดเผยเพิ่มเติม</t>
  </si>
  <si>
    <t>รายการที่มิใช่เงินสด</t>
  </si>
  <si>
    <t>ค่าใช้จ่ายในการบริการ</t>
  </si>
  <si>
    <t>เงินสดจ่ายชำระคืนหุ้นกู้</t>
  </si>
  <si>
    <t>เงินสดจ่ายชำระคืนเงินกู้ยืมระยะสั้นจากสถาบันการเงิน</t>
  </si>
  <si>
    <t xml:space="preserve">   จำนวนหุ้นสามัญถัวเฉลี่ยถ่วงน้ำหนัก (พันหุ้น)</t>
  </si>
  <si>
    <t>สินทรัพย์สิทธิการใช้</t>
  </si>
  <si>
    <t>ประมาณการหนี้สินไม่หมุนเวียนอื่น</t>
  </si>
  <si>
    <t>3</t>
  </si>
  <si>
    <t>หนี้สินจากการดำเนินงานเพิ่มขึ้น (ลดลง)</t>
  </si>
  <si>
    <t>เงินสดจ่ายซื้อหลักทรัพย์เพื่อค้า</t>
  </si>
  <si>
    <t>เงินสดรับจากการจำหน่ายหลักทรัพย์เพื่อค้า</t>
  </si>
  <si>
    <t>งบกำไรขาดทุนเบ็ดเสร็จ</t>
  </si>
  <si>
    <t>ส่วนของหนี้สินตามสัญญาเช่าที่ถึงกำหนดชำระ</t>
  </si>
  <si>
    <t>หนี้สินตามสัญญาเช่า - สุทธิจากส่วนที่ถึงกำหนดชำระ</t>
  </si>
  <si>
    <t>9</t>
  </si>
  <si>
    <t>หนี้สินทางการเงินหมุนเวียนอื่น</t>
  </si>
  <si>
    <t>ผลขาดทุนด้านเครดิตที่คาดว่าจะเกิดขึ้น</t>
  </si>
  <si>
    <t>ต้นทุนทางการเงิน</t>
  </si>
  <si>
    <t xml:space="preserve">   กำไรจากการจำหน่ายหลักทรัพย์เพื่อค้า</t>
  </si>
  <si>
    <t xml:space="preserve">   ค่าตัดจำหน่ายดอกเบี้ยรับตามสัญญาลูกหนี้เช่าการเงินและเช่าซื้อ</t>
  </si>
  <si>
    <t xml:space="preserve">   ต้นทุนทางการเงิน</t>
  </si>
  <si>
    <t xml:space="preserve">   หนี้สินทางการเงินหมุนเวียนอื่น</t>
  </si>
  <si>
    <t>เงินสดจ่ายชำระหนี้สินตามสัญญาเช่า</t>
  </si>
  <si>
    <t xml:space="preserve">   รายได้ดอกเบี้ย</t>
  </si>
  <si>
    <t xml:space="preserve">   หนี้สินทางการเงินไม่หมุนเวียนอื่น</t>
  </si>
  <si>
    <t xml:space="preserve">   เงินสดรับจากดอกเบี้ย</t>
  </si>
  <si>
    <t>เงินสดรับจากเงินกู้ยืมระยะสั้นจากสถาบันการเงิน</t>
  </si>
  <si>
    <t xml:space="preserve">   เจ้าหนี้จากการซื้อสินทรัพย์ไม่มีตัวตน</t>
  </si>
  <si>
    <t xml:space="preserve">   จ่ายดอกเบี้ย</t>
  </si>
  <si>
    <t xml:space="preserve">   จ่ายภาษีเงินได้</t>
  </si>
  <si>
    <t>14</t>
  </si>
  <si>
    <t xml:space="preserve">   กำไรจากการเปลี่ยนแปลงมูลค่ายุติธรรมในหลักทรัพย์เพื่อค้า</t>
  </si>
  <si>
    <t>ลูกหนี้การค้า - ขายผ่อนชำระ</t>
  </si>
  <si>
    <t>6</t>
  </si>
  <si>
    <t xml:space="preserve">   ลูกหนี้การค้า - ขายผ่อนชำระ </t>
  </si>
  <si>
    <t>ลูกหนี้การค้าและลูกหนี้อื่น</t>
  </si>
  <si>
    <t xml:space="preserve">   ผลขาดทุนด้านเครดิตที่คาดว่าจะเกิดขึ้นของลูกหนี้</t>
  </si>
  <si>
    <t>ยอดคงเหลือ ณ วันที่ 1 มกราคม 2565</t>
  </si>
  <si>
    <t>เงินกู้ยืมระยะสั้นจากสถาบันการเงิน</t>
  </si>
  <si>
    <t>เงินสดรับจากการเพิ่มทุน</t>
  </si>
  <si>
    <t>13</t>
  </si>
  <si>
    <t>ขาดทุนสำหรับงวด</t>
  </si>
  <si>
    <t>กระแสเงินสดใช้ไปในกิจกรรมลงทุน</t>
  </si>
  <si>
    <t>19</t>
  </si>
  <si>
    <t>หุ้นสามัญ 601,732,935 หุ้น มูลค่าหุ้นละ 1 บาท</t>
  </si>
  <si>
    <t>หุ้นสามัญ 442,931,237 หุ้น มูลค่าหุ้นละ 1 บาท</t>
  </si>
  <si>
    <t>เงินสดรับจากการใช้สิทธิซื้อหุ้นสามัญตามใบสำคัญแสดงสิทธิ</t>
  </si>
  <si>
    <t>กระแสเงินสดสุทธิจากกิจกรรมดำเนินงาน</t>
  </si>
  <si>
    <t>หุ้นสามัญที่ออกระหว่างงวดจากการใช้สิทธิตาม</t>
  </si>
  <si>
    <t>เงินฝากธนาคารที่มีภาระค้ำประกันเพิ่มขึ้น</t>
  </si>
  <si>
    <t>ยอดคงเหลือ ณ วันที่ 1 มกราคม 2566</t>
  </si>
  <si>
    <t>31 ธันวาคม 2565</t>
  </si>
  <si>
    <t>10</t>
  </si>
  <si>
    <t>12</t>
  </si>
  <si>
    <t>ออกหุ้นสามัญระหว่างงวด (หมายเหตุ 16)</t>
  </si>
  <si>
    <t>ขาดทุนจากการดำเนินงาน</t>
  </si>
  <si>
    <t>รายได้ภาษีเงินได้</t>
  </si>
  <si>
    <t xml:space="preserve">ขาดทุนต่อหุ้นขั้นพื้นฐาน </t>
  </si>
  <si>
    <t xml:space="preserve">   ขาดทุนส่วนที่เป็นของผู้ถือหุ้นของบริษัทฯ</t>
  </si>
  <si>
    <t>ขาดทุนต่อหุ้นปรับลด</t>
  </si>
  <si>
    <t>กระแสเงินสดสุทธิใช้ไปในกิจกรรมจัดหาเงิน</t>
  </si>
  <si>
    <t>กระแสเงินสดสุทธิจาก (ใช้ไปใน) กิจกรรมลงทุน</t>
  </si>
  <si>
    <t>เงินสดและรายการเทียบเท่าเงินสดเพิ่มขึ้น (ลดลง) สุทธิ</t>
  </si>
  <si>
    <t>ขาดทุนก่อนภาษีเงินได้</t>
  </si>
  <si>
    <t>ขาดทุนต่อหุ้น</t>
  </si>
  <si>
    <t xml:space="preserve">   ใบสำคัญแสดงสิทธิ </t>
  </si>
  <si>
    <t>ณ วันที่ 30 มิถุนายน 2566</t>
  </si>
  <si>
    <t>30 มิถุนายน 2566</t>
  </si>
  <si>
    <t>สำหรับงวดสามเดือนสิ้นสุดวันที่ 30 มิถุนายน 2566</t>
  </si>
  <si>
    <t>ยอดคงเหลือ ณ วันที่ 30 มิถุนายน 2565</t>
  </si>
  <si>
    <t>ยอดคงเหลือ ณ วันที่ 30 มิถุนายน 2566</t>
  </si>
  <si>
    <t>สำหรับงวดหกเดือนสิ้นสุดวันที่ 30 มิถุนายน 2566</t>
  </si>
  <si>
    <t>โอนใบสำคัญแสดงสิทธิที่สิ้นสุดระยะเวลาการใช้สิทธิ</t>
  </si>
  <si>
    <t xml:space="preserve">   รายได้เงินปันผลจากบริษัทย่อย</t>
  </si>
  <si>
    <t xml:space="preserve">   ทรัพย์สินรอการขาย</t>
  </si>
  <si>
    <t>เงินปันผลรับจากบริษัทย่อย</t>
  </si>
  <si>
    <t>เงินสดจ่ายชำระคืนเงินกู้ยืมระยะสั้นจากบริษัทย่อย</t>
  </si>
  <si>
    <t xml:space="preserve">   กำไรจากการจำหน่ายอุปกรณ์</t>
  </si>
  <si>
    <t>เงินสดรับจากการจำหน่ายอุปกรณ์</t>
  </si>
  <si>
    <t xml:space="preserve">   เข้าส่วนเกินมูลค่าหุ้นสามัญ </t>
  </si>
  <si>
    <t xml:space="preserve">   เข้าส่วนเกินมูลค่าหุ้นสามัญ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</si>
</sst>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\ ;\(#,##0.00\)"/>
    <numFmt numFmtId="166" formatCode="#,##0.00;\(#,##0.00\)"/>
    <numFmt numFmtId="167" formatCode="#,##0\ ;\(#,##0\)"/>
    <numFmt numFmtId="168" formatCode="_(* #,##0_);_(* \(#,##0\);_(* &quot;-&quot;??_);_(@_)"/>
    <numFmt numFmtId="169" formatCode="_-* #,##0_-;\-* #,##0_-;_-* &quot;-&quot;??_-;_-@_-"/>
    <numFmt numFmtId="170" formatCode="#,##0_ ;\-#,##0\ "/>
    <numFmt numFmtId="171" formatCode="_-* #,##0.0_-;\-* #,##0.0_-;_-* &quot;-&quot;??_-;_-@_-"/>
    <numFmt numFmtId="172" formatCode="#,##0.000_);\(#,##0.000\)"/>
    <numFmt numFmtId="173" formatCode="#,##0.0000_);\(#,##0.0000\)"/>
    <numFmt numFmtId="174" formatCode="_(* #,##0.0_);_(* \(#,##0.0\);_(* &quot;-&quot;??_);_(@_)"/>
    <numFmt numFmtId="175" formatCode="_(* #,##0.000_);_(* \(#,##0.000\);_(* &quot;-&quot;??_);_(@_)"/>
    <numFmt numFmtId="176" formatCode="#,##0.00000_);\(#,##0.00000\)"/>
    <numFmt numFmtId="177" formatCode="#,##0.0_);\(#,##0.0\)"/>
    <numFmt numFmtId="178" formatCode="_(* #,##0.000_);_(* \(#,##0.000\);_(* &quot;-&quot;???_);_(@_)"/>
    <numFmt numFmtId="179" formatCode="_(* #,##0.0000_);_(* \(#,##0.0000\);_(* &quot;-&quot;???_);_(@_)"/>
    <numFmt numFmtId="180" formatCode="_(* #,##0.00000_);_(* \(#,##0.00000\);_(* &quot;-&quot;?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_);_(* \(#,##0.00\);_(* &quot;-&quot;???_);_(@_)"/>
    <numFmt numFmtId="186" formatCode="&quot;฿&quot;#,##0_);[Red]\(&quot;฿&quot;#,##0\)"/>
    <numFmt numFmtId="187" formatCode="&quot;฿&quot;#,##0.00_);[Red]\(&quot;฿&quot;#,##0.00\)"/>
    <numFmt numFmtId="188" formatCode="0.0%"/>
    <numFmt numFmtId="189" formatCode="0.00_)"/>
    <numFmt numFmtId="190" formatCode="dd\-mmm\-yy_)"/>
    <numFmt numFmtId="191" formatCode="#,##0.00\ &quot;F&quot;;\-#,##0.00\ &quot;F&quot;"/>
    <numFmt numFmtId="192" formatCode="#,##0;\(#,##0\)"/>
    <numFmt numFmtId="193" formatCode="_(* #,##0.0_);_(* \(#,##0.0\);_(* &quot;-&quot;???_);_(@_)"/>
  </numFmts>
  <fonts count="59">
    <font>
      <sz val="15"/>
      <name val="Angsana New"/>
      <family val="1"/>
    </font>
    <font>
      <sz val="11"/>
      <color indexed="8"/>
      <name val="Calibri"/>
      <family val="2"/>
    </font>
    <font>
      <sz val="14"/>
      <name val="Cordia New"/>
      <family val="2"/>
    </font>
    <font>
      <sz val="8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u val="single"/>
      <sz val="15"/>
      <name val="Angsana New"/>
      <family val="1"/>
    </font>
    <font>
      <sz val="10"/>
      <name val="ApFont"/>
      <family val="0"/>
    </font>
    <font>
      <b/>
      <sz val="16"/>
      <name val="Angsana New"/>
      <family val="1"/>
    </font>
    <font>
      <sz val="11"/>
      <name val="Times New Roman"/>
      <family val="1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ngsana New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ngsana New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5"/>
      <color indexed="8"/>
      <name val="Angsana New"/>
      <family val="1"/>
    </font>
    <font>
      <sz val="15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ngsana New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ngsana New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5"/>
      <color theme="1"/>
      <name val="Angsana New"/>
      <family val="1"/>
    </font>
    <font>
      <sz val="15"/>
      <color theme="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91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12" fillId="0" borderId="0">
      <alignment/>
      <protection/>
    </xf>
    <xf numFmtId="188" fontId="1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38" fontId="13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1" applyNumberFormat="0" applyAlignment="0" applyProtection="0"/>
    <xf numFmtId="10" fontId="13" fillId="32" borderId="6" applyNumberFormat="0" applyBorder="0" applyAlignment="0" applyProtection="0"/>
    <xf numFmtId="0" fontId="50" fillId="0" borderId="7" applyNumberFormat="0" applyFill="0" applyAlignment="0" applyProtection="0"/>
    <xf numFmtId="0" fontId="51" fillId="33" borderId="0" applyNumberFormat="0" applyBorder="0" applyAlignment="0" applyProtection="0"/>
    <xf numFmtId="37" fontId="14" fillId="0" borderId="0">
      <alignment/>
      <protection/>
    </xf>
    <xf numFmtId="189" fontId="15" fillId="0" borderId="0">
      <alignment/>
      <protection/>
    </xf>
    <xf numFmtId="39" fontId="9" fillId="0" borderId="0">
      <alignment/>
      <protection/>
    </xf>
    <xf numFmtId="0" fontId="7" fillId="0" borderId="0">
      <alignment/>
      <protection/>
    </xf>
    <xf numFmtId="0" fontId="0" fillId="34" borderId="8" applyNumberFormat="0" applyFont="0" applyAlignment="0" applyProtection="0"/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10" fontId="11" fillId="0" borderId="0" applyFont="0" applyFill="0" applyBorder="0" applyAlignment="0" applyProtection="0"/>
    <xf numFmtId="1" fontId="11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>
      <alignment/>
      <protection/>
    </xf>
  </cellStyleXfs>
  <cellXfs count="171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42" applyFont="1" applyFill="1" applyAlignment="1">
      <alignment/>
    </xf>
    <xf numFmtId="164" fontId="0" fillId="0" borderId="0" xfId="42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0" xfId="42" applyFont="1" applyFill="1" applyAlignment="1">
      <alignment horizontal="left"/>
    </xf>
    <xf numFmtId="164" fontId="4" fillId="0" borderId="0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166" fontId="4" fillId="0" borderId="0" xfId="0" applyNumberFormat="1" applyFont="1" applyFill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42" applyFont="1" applyFill="1" applyAlignment="1">
      <alignment horizontal="center"/>
    </xf>
    <xf numFmtId="164" fontId="0" fillId="0" borderId="12" xfId="42" applyFont="1" applyFill="1" applyBorder="1" applyAlignment="1">
      <alignment horizontal="center"/>
    </xf>
    <xf numFmtId="164" fontId="0" fillId="0" borderId="0" xfId="42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0" fontId="0" fillId="0" borderId="0" xfId="42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41" fontId="0" fillId="0" borderId="13" xfId="42" applyNumberFormat="1" applyFont="1" applyFill="1" applyBorder="1" applyAlignment="1">
      <alignment horizontal="center"/>
    </xf>
    <xf numFmtId="169" fontId="0" fillId="0" borderId="0" xfId="42" applyNumberFormat="1" applyFont="1" applyFill="1" applyAlignment="1">
      <alignment/>
    </xf>
    <xf numFmtId="41" fontId="0" fillId="0" borderId="0" xfId="42" applyNumberFormat="1" applyFont="1" applyFill="1" applyBorder="1" applyAlignment="1" quotePrefix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42" applyFont="1" applyFill="1" applyBorder="1" applyAlignment="1" quotePrefix="1">
      <alignment horizontal="center"/>
    </xf>
    <xf numFmtId="16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66" fontId="0" fillId="0" borderId="0" xfId="0" applyNumberFormat="1" applyFont="1" applyFill="1" applyAlignment="1">
      <alignment horizontal="centerContinuous"/>
    </xf>
    <xf numFmtId="166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 quotePrefix="1">
      <alignment/>
    </xf>
    <xf numFmtId="2" fontId="5" fillId="0" borderId="0" xfId="0" applyNumberFormat="1" applyFont="1" applyFill="1" applyAlignment="1">
      <alignment horizontal="center"/>
    </xf>
    <xf numFmtId="41" fontId="0" fillId="0" borderId="12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9" fontId="0" fillId="0" borderId="0" xfId="0" applyNumberFormat="1" applyFont="1" applyFill="1" applyBorder="1" applyAlignment="1">
      <alignment/>
    </xf>
    <xf numFmtId="40" fontId="4" fillId="0" borderId="0" xfId="0" applyNumberFormat="1" applyFont="1" applyFill="1" applyAlignment="1">
      <alignment horizontal="left"/>
    </xf>
    <xf numFmtId="168" fontId="0" fillId="0" borderId="0" xfId="42" applyNumberFormat="1" applyFont="1" applyFill="1" applyAlignment="1">
      <alignment horizontal="centerContinuous"/>
    </xf>
    <xf numFmtId="168" fontId="0" fillId="0" borderId="0" xfId="42" applyNumberFormat="1" applyFont="1" applyFill="1" applyBorder="1" applyAlignment="1">
      <alignment horizontal="centerContinuous"/>
    </xf>
    <xf numFmtId="168" fontId="0" fillId="0" borderId="0" xfId="42" applyNumberFormat="1" applyFont="1" applyFill="1" applyAlignment="1">
      <alignment/>
    </xf>
    <xf numFmtId="41" fontId="0" fillId="0" borderId="14" xfId="42" applyNumberFormat="1" applyFont="1" applyFill="1" applyBorder="1" applyAlignment="1">
      <alignment horizontal="center"/>
    </xf>
    <xf numFmtId="41" fontId="0" fillId="0" borderId="15" xfId="42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Continuous"/>
    </xf>
    <xf numFmtId="0" fontId="0" fillId="0" borderId="12" xfId="0" applyNumberFormat="1" applyFont="1" applyFill="1" applyBorder="1" applyAlignment="1">
      <alignment horizontal="center"/>
    </xf>
    <xf numFmtId="168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/>
    </xf>
    <xf numFmtId="41" fontId="0" fillId="0" borderId="16" xfId="42" applyNumberFormat="1" applyFont="1" applyFill="1" applyBorder="1" applyAlignment="1">
      <alignment horizontal="right"/>
    </xf>
    <xf numFmtId="168" fontId="0" fillId="0" borderId="0" xfId="44" applyNumberFormat="1" applyFont="1" applyFill="1" applyAlignment="1">
      <alignment/>
    </xf>
    <xf numFmtId="41" fontId="0" fillId="0" borderId="17" xfId="44" applyNumberFormat="1" applyFont="1" applyFill="1" applyBorder="1" applyAlignment="1">
      <alignment/>
    </xf>
    <xf numFmtId="41" fontId="0" fillId="0" borderId="0" xfId="44" applyNumberFormat="1" applyFont="1" applyFill="1" applyBorder="1" applyAlignment="1">
      <alignment/>
    </xf>
    <xf numFmtId="41" fontId="0" fillId="0" borderId="0" xfId="44" applyNumberFormat="1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18" xfId="0" applyFont="1" applyFill="1" applyBorder="1" applyAlignment="1">
      <alignment/>
    </xf>
    <xf numFmtId="0" fontId="0" fillId="0" borderId="0" xfId="68" applyFont="1" applyFill="1" applyAlignment="1">
      <alignment horizontal="center"/>
      <protection/>
    </xf>
    <xf numFmtId="0" fontId="0" fillId="0" borderId="12" xfId="68" applyFont="1" applyFill="1" applyBorder="1" applyAlignment="1">
      <alignment horizontal="center"/>
      <protection/>
    </xf>
    <xf numFmtId="0" fontId="57" fillId="0" borderId="0" xfId="0" applyFont="1" applyFill="1" applyAlignment="1">
      <alignment/>
    </xf>
    <xf numFmtId="164" fontId="57" fillId="0" borderId="0" xfId="42" applyFont="1" applyFill="1" applyAlignment="1">
      <alignment/>
    </xf>
    <xf numFmtId="41" fontId="57" fillId="0" borderId="0" xfId="44" applyNumberFormat="1" applyFont="1" applyFill="1" applyAlignment="1">
      <alignment/>
    </xf>
    <xf numFmtId="41" fontId="57" fillId="0" borderId="0" xfId="44" applyNumberFormat="1" applyFont="1" applyFill="1" applyBorder="1" applyAlignment="1">
      <alignment horizontal="right"/>
    </xf>
    <xf numFmtId="167" fontId="57" fillId="0" borderId="0" xfId="0" applyNumberFormat="1" applyFont="1" applyFill="1" applyAlignment="1">
      <alignment/>
    </xf>
    <xf numFmtId="41" fontId="57" fillId="0" borderId="16" xfId="44" applyNumberFormat="1" applyFont="1" applyFill="1" applyBorder="1" applyAlignment="1">
      <alignment horizontal="right"/>
    </xf>
    <xf numFmtId="41" fontId="57" fillId="0" borderId="0" xfId="44" applyNumberFormat="1" applyFont="1" applyFill="1" applyBorder="1" applyAlignment="1">
      <alignment/>
    </xf>
    <xf numFmtId="41" fontId="57" fillId="0" borderId="19" xfId="44" applyNumberFormat="1" applyFont="1" applyFill="1" applyBorder="1" applyAlignment="1">
      <alignment/>
    </xf>
    <xf numFmtId="41" fontId="57" fillId="0" borderId="12" xfId="44" applyNumberFormat="1" applyFont="1" applyFill="1" applyBorder="1" applyAlignment="1">
      <alignment/>
    </xf>
    <xf numFmtId="41" fontId="0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57" fillId="0" borderId="17" xfId="44" applyNumberFormat="1" applyFont="1" applyFill="1" applyBorder="1" applyAlignment="1">
      <alignment/>
    </xf>
    <xf numFmtId="41" fontId="0" fillId="0" borderId="17" xfId="42" applyNumberFormat="1" applyFont="1" applyFill="1" applyBorder="1" applyAlignment="1">
      <alignment/>
    </xf>
    <xf numFmtId="40" fontId="4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1" fontId="57" fillId="0" borderId="0" xfId="44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0" fontId="0" fillId="0" borderId="0" xfId="0" applyNumberFormat="1" applyFont="1" applyFill="1" applyBorder="1" applyAlignment="1">
      <alignment/>
    </xf>
    <xf numFmtId="168" fontId="57" fillId="0" borderId="0" xfId="44" applyNumberFormat="1" applyFont="1" applyFill="1" applyBorder="1" applyAlignment="1">
      <alignment/>
    </xf>
    <xf numFmtId="41" fontId="57" fillId="0" borderId="19" xfId="44" applyNumberFormat="1" applyFont="1" applyFill="1" applyBorder="1" applyAlignment="1">
      <alignment horizontal="right"/>
    </xf>
    <xf numFmtId="41" fontId="58" fillId="0" borderId="0" xfId="42" applyNumberFormat="1" applyFont="1" applyFill="1" applyAlignment="1">
      <alignment horizontal="right"/>
    </xf>
    <xf numFmtId="0" fontId="58" fillId="0" borderId="0" xfId="0" applyFont="1" applyFill="1" applyAlignment="1">
      <alignment/>
    </xf>
    <xf numFmtId="41" fontId="58" fillId="0" borderId="0" xfId="0" applyNumberFormat="1" applyFont="1" applyFill="1" applyAlignment="1">
      <alignment/>
    </xf>
    <xf numFmtId="41" fontId="0" fillId="0" borderId="12" xfId="42" applyNumberFormat="1" applyFont="1" applyFill="1" applyBorder="1" applyAlignment="1">
      <alignment horizontal="right"/>
    </xf>
    <xf numFmtId="41" fontId="0" fillId="0" borderId="19" xfId="42" applyNumberFormat="1" applyFont="1" applyFill="1" applyBorder="1" applyAlignment="1">
      <alignment/>
    </xf>
    <xf numFmtId="41" fontId="0" fillId="0" borderId="19" xfId="42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41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Alignment="1">
      <alignment horizontal="right"/>
    </xf>
    <xf numFmtId="168" fontId="0" fillId="0" borderId="0" xfId="42" applyNumberFormat="1" applyFont="1" applyFill="1" applyBorder="1" applyAlignment="1">
      <alignment/>
    </xf>
    <xf numFmtId="41" fontId="57" fillId="0" borderId="12" xfId="45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center"/>
    </xf>
    <xf numFmtId="41" fontId="57" fillId="0" borderId="0" xfId="45" applyNumberFormat="1" applyFont="1" applyFill="1" applyAlignment="1">
      <alignment/>
    </xf>
    <xf numFmtId="41" fontId="57" fillId="0" borderId="0" xfId="45" applyNumberFormat="1" applyFont="1" applyFill="1" applyBorder="1" applyAlignment="1">
      <alignment/>
    </xf>
    <xf numFmtId="41" fontId="0" fillId="0" borderId="0" xfId="45" applyNumberFormat="1" applyFont="1" applyFill="1" applyAlignment="1">
      <alignment/>
    </xf>
    <xf numFmtId="41" fontId="57" fillId="0" borderId="19" xfId="45" applyNumberFormat="1" applyFont="1" applyFill="1" applyBorder="1" applyAlignment="1">
      <alignment/>
    </xf>
    <xf numFmtId="41" fontId="57" fillId="0" borderId="0" xfId="45" applyNumberFormat="1" applyFont="1" applyFill="1" applyBorder="1" applyAlignment="1">
      <alignment horizontal="right"/>
    </xf>
    <xf numFmtId="41" fontId="57" fillId="0" borderId="0" xfId="45" applyNumberFormat="1" applyFont="1" applyFill="1" applyAlignment="1">
      <alignment horizontal="right"/>
    </xf>
    <xf numFmtId="41" fontId="0" fillId="0" borderId="0" xfId="45" applyNumberFormat="1" applyFont="1" applyFill="1" applyAlignment="1">
      <alignment horizontal="right"/>
    </xf>
    <xf numFmtId="168" fontId="57" fillId="0" borderId="0" xfId="45" applyNumberFormat="1" applyFont="1" applyFill="1" applyBorder="1" applyAlignment="1">
      <alignment/>
    </xf>
    <xf numFmtId="41" fontId="0" fillId="0" borderId="19" xfId="45" applyNumberFormat="1" applyFont="1" applyFill="1" applyBorder="1" applyAlignment="1">
      <alignment/>
    </xf>
    <xf numFmtId="41" fontId="0" fillId="0" borderId="13" xfId="42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178" fontId="57" fillId="0" borderId="0" xfId="0" applyNumberFormat="1" applyFont="1" applyFill="1" applyAlignment="1">
      <alignment/>
    </xf>
    <xf numFmtId="37" fontId="57" fillId="0" borderId="17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41" fontId="0" fillId="0" borderId="0" xfId="45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1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85" fontId="57" fillId="0" borderId="17" xfId="0" applyNumberFormat="1" applyFont="1" applyFill="1" applyBorder="1" applyAlignment="1">
      <alignment/>
    </xf>
    <xf numFmtId="164" fontId="57" fillId="0" borderId="0" xfId="0" applyNumberFormat="1" applyFont="1" applyFill="1" applyAlignment="1">
      <alignment/>
    </xf>
    <xf numFmtId="37" fontId="57" fillId="0" borderId="17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3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3" fontId="0" fillId="0" borderId="17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41" fontId="0" fillId="0" borderId="0" xfId="42" applyNumberFormat="1" applyFont="1" applyFill="1" applyAlignment="1">
      <alignment/>
    </xf>
    <xf numFmtId="41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41" fontId="0" fillId="0" borderId="0" xfId="45" applyNumberFormat="1" applyFont="1" applyFill="1" applyAlignment="1">
      <alignment horizontal="right"/>
    </xf>
    <xf numFmtId="41" fontId="0" fillId="0" borderId="12" xfId="42" applyNumberFormat="1" applyFont="1" applyFill="1" applyBorder="1" applyAlignment="1">
      <alignment/>
    </xf>
    <xf numFmtId="41" fontId="0" fillId="0" borderId="12" xfId="0" applyNumberFormat="1" applyFill="1" applyBorder="1" applyAlignment="1">
      <alignment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40" fontId="0" fillId="0" borderId="0" xfId="0" applyNumberFormat="1" applyFill="1" applyAlignment="1">
      <alignment/>
    </xf>
    <xf numFmtId="41" fontId="0" fillId="0" borderId="0" xfId="42" applyNumberFormat="1" applyFont="1" applyFill="1" applyAlignment="1">
      <alignment horizontal="right"/>
    </xf>
    <xf numFmtId="41" fontId="0" fillId="0" borderId="12" xfId="42" applyNumberFormat="1" applyFont="1" applyFill="1" applyBorder="1" applyAlignment="1">
      <alignment horizontal="right"/>
    </xf>
    <xf numFmtId="168" fontId="57" fillId="0" borderId="0" xfId="0" applyNumberFormat="1" applyFont="1" applyFill="1" applyAlignment="1">
      <alignment/>
    </xf>
    <xf numFmtId="41" fontId="57" fillId="0" borderId="0" xfId="0" applyNumberFormat="1" applyFont="1" applyFill="1" applyAlignment="1">
      <alignment horizontal="right"/>
    </xf>
    <xf numFmtId="0" fontId="0" fillId="0" borderId="12" xfId="0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37" fontId="0" fillId="0" borderId="12" xfId="0" applyNumberFormat="1" applyFont="1" applyFill="1" applyBorder="1" applyAlignment="1">
      <alignment horizontal="center"/>
    </xf>
    <xf numFmtId="164" fontId="0" fillId="0" borderId="0" xfId="42" applyFont="1" applyFill="1" applyBorder="1" applyAlignment="1">
      <alignment horizontal="center" wrapText="1"/>
    </xf>
    <xf numFmtId="164" fontId="0" fillId="0" borderId="12" xfId="42" applyFont="1" applyFill="1" applyBorder="1" applyAlignment="1">
      <alignment horizontal="center" wrapText="1"/>
    </xf>
    <xf numFmtId="164" fontId="0" fillId="0" borderId="12" xfId="42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zerodec" xfId="47"/>
    <cellStyle name="Currency" xfId="48"/>
    <cellStyle name="Currency [0]" xfId="49"/>
    <cellStyle name="Currency1" xfId="50"/>
    <cellStyle name="Dollar (zero dec)" xfId="51"/>
    <cellStyle name="Explanatory Text" xfId="52"/>
    <cellStyle name="Followed Hyperlink" xfId="53"/>
    <cellStyle name="Good" xfId="54"/>
    <cellStyle name="Grey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Neutral" xfId="64"/>
    <cellStyle name="no dec" xfId="65"/>
    <cellStyle name="Normal - Style1" xfId="66"/>
    <cellStyle name="Normal 2" xfId="67"/>
    <cellStyle name="Normal_CE-T" xfId="68"/>
    <cellStyle name="Note" xfId="69"/>
    <cellStyle name="Output" xfId="70"/>
    <cellStyle name="Percent" xfId="71"/>
    <cellStyle name="Percent [2]" xfId="72"/>
    <cellStyle name="Quantity" xfId="73"/>
    <cellStyle name="Title" xfId="74"/>
    <cellStyle name="Total" xfId="75"/>
    <cellStyle name="Warning Text" xfId="76"/>
    <cellStyle name="ปกติ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209550</xdr:rowOff>
    </xdr:from>
    <xdr:to>
      <xdr:col>9</xdr:col>
      <xdr:colOff>0</xdr:colOff>
      <xdr:row>3</xdr:row>
      <xdr:rowOff>95250</xdr:rowOff>
    </xdr:to>
    <xdr:pic>
      <xdr:nvPicPr>
        <xdr:cNvPr id="1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09550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43</xdr:row>
      <xdr:rowOff>219075</xdr:rowOff>
    </xdr:from>
    <xdr:to>
      <xdr:col>9</xdr:col>
      <xdr:colOff>0</xdr:colOff>
      <xdr:row>46</xdr:row>
      <xdr:rowOff>57150</xdr:rowOff>
    </xdr:to>
    <xdr:pic>
      <xdr:nvPicPr>
        <xdr:cNvPr id="2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1687175"/>
          <a:ext cx="1352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72</xdr:row>
      <xdr:rowOff>266700</xdr:rowOff>
    </xdr:from>
    <xdr:to>
      <xdr:col>9</xdr:col>
      <xdr:colOff>0</xdr:colOff>
      <xdr:row>75</xdr:row>
      <xdr:rowOff>95250</xdr:rowOff>
    </xdr:to>
    <xdr:pic>
      <xdr:nvPicPr>
        <xdr:cNvPr id="3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469100"/>
          <a:ext cx="1495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38</xdr:row>
      <xdr:rowOff>209550</xdr:rowOff>
    </xdr:from>
    <xdr:to>
      <xdr:col>6</xdr:col>
      <xdr:colOff>295275</xdr:colOff>
      <xdr:row>42</xdr:row>
      <xdr:rowOff>95250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895475" y="10344150"/>
          <a:ext cx="1885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68</xdr:row>
      <xdr:rowOff>0</xdr:rowOff>
    </xdr:from>
    <xdr:to>
      <xdr:col>6</xdr:col>
      <xdr:colOff>390525</xdr:colOff>
      <xdr:row>71</xdr:row>
      <xdr:rowOff>19050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981200" y="18135600"/>
          <a:ext cx="1895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1047750</xdr:colOff>
      <xdr:row>96</xdr:row>
      <xdr:rowOff>57150</xdr:rowOff>
    </xdr:from>
    <xdr:to>
      <xdr:col>9</xdr:col>
      <xdr:colOff>0</xdr:colOff>
      <xdr:row>99</xdr:row>
      <xdr:rowOff>95250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486150" y="25660350"/>
          <a:ext cx="1666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39</xdr:row>
      <xdr:rowOff>57150</xdr:rowOff>
    </xdr:from>
    <xdr:to>
      <xdr:col>5</xdr:col>
      <xdr:colOff>0</xdr:colOff>
      <xdr:row>41</xdr:row>
      <xdr:rowOff>257175</xdr:rowOff>
    </xdr:to>
    <xdr:pic>
      <xdr:nvPicPr>
        <xdr:cNvPr id="1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04584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1333500</xdr:colOff>
      <xdr:row>66</xdr:row>
      <xdr:rowOff>152400</xdr:rowOff>
    </xdr:from>
    <xdr:to>
      <xdr:col>2</xdr:col>
      <xdr:colOff>66675</xdr:colOff>
      <xdr:row>70</xdr:row>
      <xdr:rowOff>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333500" y="17754600"/>
          <a:ext cx="2381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39</xdr:row>
      <xdr:rowOff>57150</xdr:rowOff>
    </xdr:from>
    <xdr:to>
      <xdr:col>7</xdr:col>
      <xdr:colOff>0</xdr:colOff>
      <xdr:row>41</xdr:row>
      <xdr:rowOff>257175</xdr:rowOff>
    </xdr:to>
    <xdr:pic>
      <xdr:nvPicPr>
        <xdr:cNvPr id="3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04584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</xdr:row>
      <xdr:rowOff>57150</xdr:rowOff>
    </xdr:from>
    <xdr:to>
      <xdr:col>5</xdr:col>
      <xdr:colOff>0</xdr:colOff>
      <xdr:row>3</xdr:row>
      <xdr:rowOff>257175</xdr:rowOff>
    </xdr:to>
    <xdr:pic>
      <xdr:nvPicPr>
        <xdr:cNvPr id="4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238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1333500</xdr:colOff>
      <xdr:row>28</xdr:row>
      <xdr:rowOff>152400</xdr:rowOff>
    </xdr:from>
    <xdr:to>
      <xdr:col>2</xdr:col>
      <xdr:colOff>66675</xdr:colOff>
      <xdr:row>32</xdr:row>
      <xdr:rowOff>0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333500" y="7620000"/>
          <a:ext cx="2381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1</xdr:row>
      <xdr:rowOff>57150</xdr:rowOff>
    </xdr:from>
    <xdr:to>
      <xdr:col>7</xdr:col>
      <xdr:colOff>0</xdr:colOff>
      <xdr:row>3</xdr:row>
      <xdr:rowOff>257175</xdr:rowOff>
    </xdr:to>
    <xdr:pic>
      <xdr:nvPicPr>
        <xdr:cNvPr id="6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3238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257175</xdr:rowOff>
    </xdr:from>
    <xdr:to>
      <xdr:col>6</xdr:col>
      <xdr:colOff>561975</xdr:colOff>
      <xdr:row>3</xdr:row>
      <xdr:rowOff>152400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57175"/>
          <a:ext cx="154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24</xdr:row>
      <xdr:rowOff>0</xdr:rowOff>
    </xdr:from>
    <xdr:to>
      <xdr:col>2</xdr:col>
      <xdr:colOff>561975</xdr:colOff>
      <xdr:row>29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6667500"/>
          <a:ext cx="32289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257175</xdr:rowOff>
    </xdr:from>
    <xdr:to>
      <xdr:col>6</xdr:col>
      <xdr:colOff>561975</xdr:colOff>
      <xdr:row>3</xdr:row>
      <xdr:rowOff>152400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57175"/>
          <a:ext cx="154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24</xdr:row>
      <xdr:rowOff>0</xdr:rowOff>
    </xdr:from>
    <xdr:to>
      <xdr:col>2</xdr:col>
      <xdr:colOff>561975</xdr:colOff>
      <xdr:row>29</xdr:row>
      <xdr:rowOff>0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6667500"/>
          <a:ext cx="32289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18</xdr:row>
      <xdr:rowOff>0</xdr:rowOff>
    </xdr:from>
    <xdr:to>
      <xdr:col>2</xdr:col>
      <xdr:colOff>561975</xdr:colOff>
      <xdr:row>20</xdr:row>
      <xdr:rowOff>19050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4991100"/>
          <a:ext cx="3228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18</xdr:row>
      <xdr:rowOff>0</xdr:rowOff>
    </xdr:from>
    <xdr:to>
      <xdr:col>2</xdr:col>
      <xdr:colOff>561975</xdr:colOff>
      <xdr:row>20</xdr:row>
      <xdr:rowOff>19050</xdr:rowOff>
    </xdr:to>
    <xdr:pic>
      <xdr:nvPicPr>
        <xdr:cNvPr id="6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4991100"/>
          <a:ext cx="3228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257175</xdr:rowOff>
    </xdr:from>
    <xdr:to>
      <xdr:col>6</xdr:col>
      <xdr:colOff>552450</xdr:colOff>
      <xdr:row>3</xdr:row>
      <xdr:rowOff>152400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57175"/>
          <a:ext cx="1600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952500</xdr:colOff>
      <xdr:row>24</xdr:row>
      <xdr:rowOff>0</xdr:rowOff>
    </xdr:from>
    <xdr:to>
      <xdr:col>2</xdr:col>
      <xdr:colOff>552450</xdr:colOff>
      <xdr:row>28</xdr:row>
      <xdr:rowOff>19050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52500" y="6667500"/>
          <a:ext cx="3114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45</xdr:row>
      <xdr:rowOff>19050</xdr:rowOff>
    </xdr:from>
    <xdr:to>
      <xdr:col>9</xdr:col>
      <xdr:colOff>0</xdr:colOff>
      <xdr:row>47</xdr:row>
      <xdr:rowOff>200025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98245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</xdr:row>
      <xdr:rowOff>76200</xdr:rowOff>
    </xdr:from>
    <xdr:to>
      <xdr:col>9</xdr:col>
      <xdr:colOff>0</xdr:colOff>
      <xdr:row>3</xdr:row>
      <xdr:rowOff>266700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429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69</xdr:row>
      <xdr:rowOff>247650</xdr:rowOff>
    </xdr:from>
    <xdr:to>
      <xdr:col>8</xdr:col>
      <xdr:colOff>238125</xdr:colOff>
      <xdr:row>77</xdr:row>
      <xdr:rowOff>57150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95350" y="18611850"/>
          <a:ext cx="34671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39</xdr:row>
      <xdr:rowOff>142875</xdr:rowOff>
    </xdr:from>
    <xdr:to>
      <xdr:col>8</xdr:col>
      <xdr:colOff>19050</xdr:colOff>
      <xdr:row>42</xdr:row>
      <xdr:rowOff>228600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685800" y="10544175"/>
          <a:ext cx="3457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19050</xdr:rowOff>
    </xdr:from>
    <xdr:to>
      <xdr:col>11</xdr:col>
      <xdr:colOff>0</xdr:colOff>
      <xdr:row>47</xdr:row>
      <xdr:rowOff>200025</xdr:rowOff>
    </xdr:to>
    <xdr:pic>
      <xdr:nvPicPr>
        <xdr:cNvPr id="5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198245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1</xdr:row>
      <xdr:rowOff>76200</xdr:rowOff>
    </xdr:from>
    <xdr:to>
      <xdr:col>11</xdr:col>
      <xdr:colOff>0</xdr:colOff>
      <xdr:row>3</xdr:row>
      <xdr:rowOff>266700</xdr:rowOff>
    </xdr:to>
    <xdr:pic>
      <xdr:nvPicPr>
        <xdr:cNvPr id="6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429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showGridLines="0" tabSelected="1" view="pageBreakPreview" zoomScale="85" zoomScaleNormal="115" zoomScaleSheetLayoutView="85" zoomScalePageLayoutView="0" workbookViewId="0" topLeftCell="A1">
      <selection activeCell="F92" sqref="F92"/>
    </sheetView>
  </sheetViews>
  <sheetFormatPr defaultColWidth="9.140625" defaultRowHeight="21" customHeight="1"/>
  <cols>
    <col min="1" max="3" width="1.7109375" style="7" customWidth="1"/>
    <col min="4" max="6" width="15.7109375" style="7" customWidth="1"/>
    <col min="7" max="7" width="8.7109375" style="44" customWidth="1"/>
    <col min="8" max="8" width="0.85546875" style="23" customWidth="1"/>
    <col min="9" max="9" width="15.421875" style="3" customWidth="1"/>
    <col min="10" max="10" width="0.85546875" style="7" customWidth="1"/>
    <col min="11" max="11" width="15.421875" style="32" customWidth="1"/>
    <col min="12" max="12" width="0.85546875" style="7" customWidth="1"/>
    <col min="13" max="13" width="15.421875" style="3" customWidth="1"/>
    <col min="14" max="14" width="0.85546875" style="7" customWidth="1"/>
    <col min="15" max="15" width="15.421875" style="7" customWidth="1"/>
    <col min="16" max="16384" width="9.140625" style="7" customWidth="1"/>
  </cols>
  <sheetData>
    <row r="1" spans="1:11" ht="21" customHeight="1">
      <c r="A1" s="10" t="s">
        <v>107</v>
      </c>
      <c r="B1" s="14"/>
      <c r="C1" s="14"/>
      <c r="D1" s="14"/>
      <c r="E1" s="14"/>
      <c r="F1" s="14"/>
      <c r="G1" s="60"/>
      <c r="H1" s="35"/>
      <c r="I1" s="91"/>
      <c r="K1" s="34"/>
    </row>
    <row r="2" spans="1:11" ht="21" customHeight="1">
      <c r="A2" s="15" t="s">
        <v>36</v>
      </c>
      <c r="B2" s="36"/>
      <c r="C2" s="36"/>
      <c r="D2" s="36"/>
      <c r="E2" s="36"/>
      <c r="F2" s="36"/>
      <c r="G2" s="60"/>
      <c r="H2" s="36"/>
      <c r="I2" s="91"/>
      <c r="K2" s="34"/>
    </row>
    <row r="3" spans="1:11" ht="21" customHeight="1">
      <c r="A3" s="15" t="s">
        <v>181</v>
      </c>
      <c r="B3" s="36"/>
      <c r="C3" s="36"/>
      <c r="D3" s="36"/>
      <c r="E3" s="36"/>
      <c r="F3" s="36"/>
      <c r="G3" s="60"/>
      <c r="H3" s="36"/>
      <c r="I3" s="91"/>
      <c r="K3" s="34"/>
    </row>
    <row r="4" spans="2:15" ht="21" customHeight="1">
      <c r="B4" s="37"/>
      <c r="C4" s="37"/>
      <c r="D4" s="37"/>
      <c r="E4" s="37"/>
      <c r="F4" s="37"/>
      <c r="H4" s="37"/>
      <c r="I4" s="92"/>
      <c r="K4" s="38"/>
      <c r="O4" s="38" t="s">
        <v>53</v>
      </c>
    </row>
    <row r="5" spans="2:15" ht="21" customHeight="1">
      <c r="B5" s="37"/>
      <c r="C5" s="37"/>
      <c r="D5" s="37"/>
      <c r="E5" s="37"/>
      <c r="F5" s="37"/>
      <c r="H5" s="37"/>
      <c r="I5" s="165" t="s">
        <v>97</v>
      </c>
      <c r="J5" s="165"/>
      <c r="K5" s="165"/>
      <c r="M5" s="164" t="s">
        <v>98</v>
      </c>
      <c r="N5" s="164"/>
      <c r="O5" s="164"/>
    </row>
    <row r="6" spans="2:15" ht="21" customHeight="1">
      <c r="B6" s="37"/>
      <c r="C6" s="37"/>
      <c r="D6" s="37"/>
      <c r="E6" s="37"/>
      <c r="F6" s="37"/>
      <c r="G6" s="61" t="s">
        <v>13</v>
      </c>
      <c r="H6" s="62"/>
      <c r="I6" s="93" t="s">
        <v>182</v>
      </c>
      <c r="J6" s="42"/>
      <c r="K6" s="41" t="s">
        <v>166</v>
      </c>
      <c r="M6" s="93" t="s">
        <v>182</v>
      </c>
      <c r="N6" s="42"/>
      <c r="O6" s="41" t="s">
        <v>166</v>
      </c>
    </row>
    <row r="7" spans="2:15" ht="21" customHeight="1">
      <c r="B7" s="37"/>
      <c r="C7" s="37"/>
      <c r="D7" s="37"/>
      <c r="E7" s="37"/>
      <c r="F7" s="37"/>
      <c r="G7" s="43"/>
      <c r="H7" s="62"/>
      <c r="I7" s="94" t="s">
        <v>82</v>
      </c>
      <c r="K7" s="43" t="s">
        <v>83</v>
      </c>
      <c r="M7" s="94" t="s">
        <v>82</v>
      </c>
      <c r="N7" s="43"/>
      <c r="O7" s="43" t="s">
        <v>83</v>
      </c>
    </row>
    <row r="8" spans="2:15" ht="21" customHeight="1">
      <c r="B8" s="37"/>
      <c r="C8" s="37"/>
      <c r="D8" s="37"/>
      <c r="E8" s="37"/>
      <c r="F8" s="37"/>
      <c r="G8" s="43"/>
      <c r="H8" s="62"/>
      <c r="I8" s="94" t="s">
        <v>84</v>
      </c>
      <c r="K8" s="43"/>
      <c r="M8" s="94" t="s">
        <v>84</v>
      </c>
      <c r="N8" s="43"/>
      <c r="O8" s="43"/>
    </row>
    <row r="9" spans="1:11" ht="21" customHeight="1">
      <c r="A9" s="63" t="s">
        <v>8</v>
      </c>
      <c r="F9" s="64"/>
      <c r="G9" s="65"/>
      <c r="H9" s="66"/>
      <c r="I9" s="94"/>
      <c r="K9" s="67"/>
    </row>
    <row r="10" spans="1:8" ht="21" customHeight="1">
      <c r="A10" s="22" t="s">
        <v>0</v>
      </c>
      <c r="E10" s="68"/>
      <c r="F10" s="68"/>
      <c r="H10" s="45"/>
    </row>
    <row r="11" spans="1:15" ht="21" customHeight="1">
      <c r="A11" s="7" t="s">
        <v>28</v>
      </c>
      <c r="E11" s="68"/>
      <c r="F11" s="68"/>
      <c r="H11" s="68"/>
      <c r="I11" s="150">
        <v>142028</v>
      </c>
      <c r="J11" s="82"/>
      <c r="K11" s="3">
        <v>467704</v>
      </c>
      <c r="L11" s="44"/>
      <c r="M11" s="151">
        <v>126301</v>
      </c>
      <c r="N11" s="44"/>
      <c r="O11" s="3">
        <v>456942</v>
      </c>
    </row>
    <row r="12" spans="1:15" ht="21" customHeight="1">
      <c r="A12" s="7" t="s">
        <v>150</v>
      </c>
      <c r="E12" s="68"/>
      <c r="F12" s="68"/>
      <c r="G12" s="44" t="s">
        <v>122</v>
      </c>
      <c r="H12" s="68"/>
      <c r="I12" s="150">
        <v>7250</v>
      </c>
      <c r="J12" s="82"/>
      <c r="K12" s="3">
        <v>7773</v>
      </c>
      <c r="L12" s="44"/>
      <c r="M12" s="151">
        <v>6836</v>
      </c>
      <c r="N12" s="44"/>
      <c r="O12" s="3">
        <v>6734</v>
      </c>
    </row>
    <row r="13" spans="1:15" ht="21" customHeight="1">
      <c r="A13" s="7" t="s">
        <v>147</v>
      </c>
      <c r="E13" s="68"/>
      <c r="F13" s="68"/>
      <c r="G13" s="44" t="s">
        <v>88</v>
      </c>
      <c r="H13" s="68"/>
      <c r="I13" s="150">
        <v>10165</v>
      </c>
      <c r="J13" s="82"/>
      <c r="K13" s="3">
        <v>19396</v>
      </c>
      <c r="L13" s="44"/>
      <c r="M13" s="151">
        <v>0</v>
      </c>
      <c r="N13" s="44"/>
      <c r="O13" s="3">
        <v>0</v>
      </c>
    </row>
    <row r="14" spans="1:15" ht="21" customHeight="1">
      <c r="A14" s="7" t="s">
        <v>101</v>
      </c>
      <c r="E14" s="68"/>
      <c r="F14" s="68"/>
      <c r="H14" s="68"/>
      <c r="I14" s="150"/>
      <c r="L14" s="44"/>
      <c r="M14" s="152"/>
      <c r="O14" s="32"/>
    </row>
    <row r="15" spans="2:15" ht="21" customHeight="1">
      <c r="B15" s="7" t="s">
        <v>99</v>
      </c>
      <c r="E15" s="68"/>
      <c r="F15" s="68"/>
      <c r="G15" s="101">
        <v>5</v>
      </c>
      <c r="H15" s="68"/>
      <c r="I15" s="151">
        <v>196864</v>
      </c>
      <c r="J15" s="82"/>
      <c r="K15" s="3">
        <v>224730</v>
      </c>
      <c r="L15" s="101"/>
      <c r="M15" s="151">
        <v>196864</v>
      </c>
      <c r="N15" s="101"/>
      <c r="O15" s="3">
        <v>224730</v>
      </c>
    </row>
    <row r="16" spans="1:15" ht="21" customHeight="1">
      <c r="A16" s="7" t="s">
        <v>102</v>
      </c>
      <c r="E16" s="68"/>
      <c r="F16" s="68"/>
      <c r="G16" s="101"/>
      <c r="H16" s="68"/>
      <c r="I16" s="150"/>
      <c r="K16" s="3"/>
      <c r="L16" s="101"/>
      <c r="M16" s="151"/>
      <c r="N16" s="101"/>
      <c r="O16" s="3"/>
    </row>
    <row r="17" spans="2:15" ht="21" customHeight="1">
      <c r="B17" s="7" t="s">
        <v>99</v>
      </c>
      <c r="E17" s="68"/>
      <c r="F17" s="68"/>
      <c r="G17" s="101">
        <v>6</v>
      </c>
      <c r="H17" s="68"/>
      <c r="I17" s="151">
        <v>400513</v>
      </c>
      <c r="J17" s="82"/>
      <c r="K17" s="3">
        <v>464550</v>
      </c>
      <c r="L17" s="101"/>
      <c r="M17" s="151">
        <v>400513</v>
      </c>
      <c r="N17" s="101"/>
      <c r="O17" s="3">
        <v>464550</v>
      </c>
    </row>
    <row r="18" spans="1:15" ht="21" customHeight="1">
      <c r="A18" s="7" t="s">
        <v>103</v>
      </c>
      <c r="E18" s="68"/>
      <c r="F18" s="68"/>
      <c r="G18" s="101"/>
      <c r="H18" s="68"/>
      <c r="I18" s="150"/>
      <c r="K18" s="3"/>
      <c r="L18" s="101"/>
      <c r="M18" s="151"/>
      <c r="N18" s="101"/>
      <c r="O18" s="3"/>
    </row>
    <row r="19" spans="2:15" ht="21" customHeight="1">
      <c r="B19" s="7" t="s">
        <v>99</v>
      </c>
      <c r="E19" s="68"/>
      <c r="F19" s="68"/>
      <c r="G19" s="101">
        <v>7</v>
      </c>
      <c r="H19" s="68"/>
      <c r="I19" s="151">
        <v>26670</v>
      </c>
      <c r="J19" s="82"/>
      <c r="K19" s="3">
        <v>35982</v>
      </c>
      <c r="L19" s="101"/>
      <c r="M19" s="151">
        <v>26670</v>
      </c>
      <c r="N19" s="101"/>
      <c r="O19" s="3">
        <v>35982</v>
      </c>
    </row>
    <row r="20" spans="1:15" ht="21" customHeight="1">
      <c r="A20" s="7" t="s">
        <v>104</v>
      </c>
      <c r="E20" s="68"/>
      <c r="F20" s="68"/>
      <c r="G20" s="101"/>
      <c r="H20" s="68"/>
      <c r="I20" s="150"/>
      <c r="K20" s="3"/>
      <c r="L20" s="101"/>
      <c r="M20" s="151"/>
      <c r="N20" s="101"/>
      <c r="O20" s="3"/>
    </row>
    <row r="21" spans="2:15" ht="21" customHeight="1">
      <c r="B21" s="7" t="s">
        <v>99</v>
      </c>
      <c r="E21" s="68"/>
      <c r="F21" s="68"/>
      <c r="G21" s="101">
        <v>8</v>
      </c>
      <c r="H21" s="68"/>
      <c r="I21" s="151">
        <v>11238</v>
      </c>
      <c r="J21" s="82"/>
      <c r="K21" s="3">
        <v>14820</v>
      </c>
      <c r="L21" s="101"/>
      <c r="M21" s="151">
        <v>11238</v>
      </c>
      <c r="N21" s="101"/>
      <c r="O21" s="3">
        <v>14820</v>
      </c>
    </row>
    <row r="22" spans="1:15" ht="21" customHeight="1">
      <c r="A22" s="7" t="s">
        <v>24</v>
      </c>
      <c r="E22" s="68"/>
      <c r="F22" s="68"/>
      <c r="G22" s="101"/>
      <c r="H22" s="68"/>
      <c r="I22" s="150">
        <v>9074</v>
      </c>
      <c r="J22" s="82"/>
      <c r="K22" s="3">
        <v>7340</v>
      </c>
      <c r="L22" s="101"/>
      <c r="M22" s="151">
        <v>7051</v>
      </c>
      <c r="N22" s="101"/>
      <c r="O22" s="3">
        <v>5918</v>
      </c>
    </row>
    <row r="23" spans="1:15" ht="21" customHeight="1">
      <c r="A23" s="22" t="s">
        <v>1</v>
      </c>
      <c r="E23" s="68"/>
      <c r="F23" s="68"/>
      <c r="H23" s="45"/>
      <c r="I23" s="109">
        <f>SUM(I11:I22)</f>
        <v>803802</v>
      </c>
      <c r="J23" s="83"/>
      <c r="K23" s="109">
        <f>SUM(K11:K22)</f>
        <v>1242295</v>
      </c>
      <c r="L23" s="83"/>
      <c r="M23" s="109">
        <f>SUM(M11:M22)</f>
        <v>775473</v>
      </c>
      <c r="O23" s="109">
        <f>SUM(O11:O22)</f>
        <v>1209676</v>
      </c>
    </row>
    <row r="24" spans="1:15" ht="21" customHeight="1">
      <c r="A24" s="22" t="s">
        <v>11</v>
      </c>
      <c r="E24" s="68"/>
      <c r="F24" s="68"/>
      <c r="H24" s="45"/>
      <c r="I24" s="84"/>
      <c r="J24" s="83"/>
      <c r="K24" s="84"/>
      <c r="L24" s="83"/>
      <c r="M24" s="84"/>
      <c r="O24" s="5"/>
    </row>
    <row r="25" spans="1:18" ht="21" customHeight="1">
      <c r="A25" s="7" t="s">
        <v>33</v>
      </c>
      <c r="E25" s="68"/>
      <c r="F25" s="68"/>
      <c r="G25" s="44" t="s">
        <v>167</v>
      </c>
      <c r="H25" s="68"/>
      <c r="I25" s="150">
        <v>53824</v>
      </c>
      <c r="J25" s="82"/>
      <c r="K25" s="3">
        <v>54873</v>
      </c>
      <c r="L25" s="44"/>
      <c r="M25" s="151">
        <v>53824</v>
      </c>
      <c r="N25" s="44"/>
      <c r="O25" s="3">
        <v>54873</v>
      </c>
      <c r="R25" s="112"/>
    </row>
    <row r="26" spans="1:15" ht="21" customHeight="1">
      <c r="A26" s="7" t="s">
        <v>106</v>
      </c>
      <c r="E26" s="68"/>
      <c r="F26" s="68"/>
      <c r="H26" s="68"/>
      <c r="I26" s="150"/>
      <c r="L26" s="44"/>
      <c r="M26" s="152"/>
      <c r="N26" s="44"/>
      <c r="O26" s="32"/>
    </row>
    <row r="27" spans="2:15" ht="21" customHeight="1">
      <c r="B27" s="7" t="s">
        <v>99</v>
      </c>
      <c r="E27" s="68"/>
      <c r="F27" s="68"/>
      <c r="G27" s="44" t="s">
        <v>89</v>
      </c>
      <c r="H27" s="68"/>
      <c r="I27" s="134">
        <v>411035</v>
      </c>
      <c r="J27" s="82"/>
      <c r="K27" s="3">
        <v>437699</v>
      </c>
      <c r="L27" s="44"/>
      <c r="M27" s="151">
        <v>411035</v>
      </c>
      <c r="N27" s="44"/>
      <c r="O27" s="3">
        <v>437699</v>
      </c>
    </row>
    <row r="28" spans="1:15" ht="21" customHeight="1">
      <c r="A28" s="7" t="s">
        <v>110</v>
      </c>
      <c r="E28" s="68"/>
      <c r="F28" s="68"/>
      <c r="H28" s="68"/>
      <c r="I28" s="150"/>
      <c r="K28" s="120"/>
      <c r="L28" s="44"/>
      <c r="M28" s="134"/>
      <c r="N28" s="44"/>
      <c r="O28" s="120"/>
    </row>
    <row r="29" spans="2:15" ht="21" customHeight="1">
      <c r="B29" s="7" t="s">
        <v>99</v>
      </c>
      <c r="E29" s="68"/>
      <c r="F29" s="68"/>
      <c r="G29" s="44" t="s">
        <v>148</v>
      </c>
      <c r="H29" s="68"/>
      <c r="I29" s="134">
        <v>77389</v>
      </c>
      <c r="J29" s="82"/>
      <c r="K29" s="3">
        <v>72578</v>
      </c>
      <c r="L29" s="101"/>
      <c r="M29" s="151">
        <v>77389</v>
      </c>
      <c r="N29" s="101"/>
      <c r="O29" s="3">
        <v>72578</v>
      </c>
    </row>
    <row r="30" spans="1:15" ht="21" customHeight="1">
      <c r="A30" s="7" t="s">
        <v>105</v>
      </c>
      <c r="E30" s="68"/>
      <c r="F30" s="68"/>
      <c r="H30" s="68"/>
      <c r="I30" s="150"/>
      <c r="K30" s="124"/>
      <c r="L30" s="101"/>
      <c r="M30" s="153"/>
      <c r="N30" s="101"/>
      <c r="O30" s="124"/>
    </row>
    <row r="31" spans="2:15" ht="21" customHeight="1">
      <c r="B31" s="7" t="s">
        <v>99</v>
      </c>
      <c r="E31" s="68"/>
      <c r="F31" s="68"/>
      <c r="G31" s="101">
        <v>7</v>
      </c>
      <c r="H31" s="68"/>
      <c r="I31" s="134">
        <v>4179</v>
      </c>
      <c r="J31" s="82"/>
      <c r="K31" s="3">
        <v>10589</v>
      </c>
      <c r="L31" s="101"/>
      <c r="M31" s="151">
        <v>4179</v>
      </c>
      <c r="N31" s="101"/>
      <c r="O31" s="3">
        <v>10589</v>
      </c>
    </row>
    <row r="32" spans="1:15" ht="21" customHeight="1">
      <c r="A32" s="7" t="s">
        <v>100</v>
      </c>
      <c r="E32" s="68"/>
      <c r="F32" s="68"/>
      <c r="G32" s="101"/>
      <c r="H32" s="68"/>
      <c r="I32" s="150"/>
      <c r="K32" s="120"/>
      <c r="L32" s="101"/>
      <c r="M32" s="134"/>
      <c r="N32" s="101"/>
      <c r="O32" s="120"/>
    </row>
    <row r="33" spans="2:15" ht="21" customHeight="1">
      <c r="B33" s="7" t="s">
        <v>99</v>
      </c>
      <c r="E33" s="68"/>
      <c r="F33" s="68"/>
      <c r="G33" s="101">
        <v>8</v>
      </c>
      <c r="H33" s="68"/>
      <c r="I33" s="134">
        <v>1884</v>
      </c>
      <c r="J33" s="82"/>
      <c r="K33" s="3">
        <v>3668</v>
      </c>
      <c r="L33" s="101"/>
      <c r="M33" s="151">
        <v>1884</v>
      </c>
      <c r="N33" s="101"/>
      <c r="O33" s="3">
        <v>3668</v>
      </c>
    </row>
    <row r="34" spans="1:15" ht="21" customHeight="1">
      <c r="A34" s="7" t="s">
        <v>108</v>
      </c>
      <c r="E34" s="68"/>
      <c r="F34" s="68"/>
      <c r="G34" s="101">
        <v>11</v>
      </c>
      <c r="H34" s="68"/>
      <c r="I34" s="150">
        <v>0</v>
      </c>
      <c r="J34" s="82"/>
      <c r="K34" s="3">
        <v>0</v>
      </c>
      <c r="L34" s="101"/>
      <c r="M34" s="151">
        <v>20000</v>
      </c>
      <c r="N34" s="101"/>
      <c r="O34" s="3">
        <v>20000</v>
      </c>
    </row>
    <row r="35" spans="1:15" ht="21" customHeight="1">
      <c r="A35" s="7" t="s">
        <v>79</v>
      </c>
      <c r="E35" s="68"/>
      <c r="F35" s="68"/>
      <c r="G35" s="101"/>
      <c r="H35" s="68"/>
      <c r="I35" s="150">
        <v>6333</v>
      </c>
      <c r="J35" s="82"/>
      <c r="K35" s="3">
        <v>6333</v>
      </c>
      <c r="L35" s="101"/>
      <c r="M35" s="151">
        <v>6333</v>
      </c>
      <c r="N35" s="101"/>
      <c r="O35" s="3">
        <v>6333</v>
      </c>
    </row>
    <row r="36" spans="1:15" ht="21" customHeight="1">
      <c r="A36" s="7" t="s">
        <v>39</v>
      </c>
      <c r="E36" s="68"/>
      <c r="F36" s="68"/>
      <c r="G36" s="101"/>
      <c r="H36" s="68"/>
      <c r="I36" s="150">
        <v>8114</v>
      </c>
      <c r="J36" s="82"/>
      <c r="K36" s="3">
        <v>9229</v>
      </c>
      <c r="L36" s="101"/>
      <c r="M36" s="151">
        <v>7965</v>
      </c>
      <c r="N36" s="101"/>
      <c r="O36" s="3">
        <v>9014</v>
      </c>
    </row>
    <row r="37" spans="1:15" ht="21" customHeight="1">
      <c r="A37" s="7" t="s">
        <v>120</v>
      </c>
      <c r="E37" s="68"/>
      <c r="F37" s="68"/>
      <c r="G37" s="101"/>
      <c r="H37" s="68"/>
      <c r="I37" s="150">
        <v>5146</v>
      </c>
      <c r="J37" s="82"/>
      <c r="K37" s="3">
        <v>7760</v>
      </c>
      <c r="L37" s="101"/>
      <c r="M37" s="151">
        <v>4273</v>
      </c>
      <c r="N37" s="101"/>
      <c r="O37" s="3">
        <v>6596</v>
      </c>
    </row>
    <row r="38" spans="1:15" ht="21" customHeight="1">
      <c r="A38" s="7" t="s">
        <v>40</v>
      </c>
      <c r="E38" s="68"/>
      <c r="F38" s="68"/>
      <c r="G38" s="101"/>
      <c r="H38" s="68"/>
      <c r="I38" s="150">
        <v>37247</v>
      </c>
      <c r="J38" s="82"/>
      <c r="K38" s="3">
        <v>38119</v>
      </c>
      <c r="L38" s="101"/>
      <c r="M38" s="151">
        <v>31401</v>
      </c>
      <c r="N38" s="101"/>
      <c r="O38" s="3">
        <v>31977</v>
      </c>
    </row>
    <row r="39" spans="1:15" ht="21" customHeight="1">
      <c r="A39" s="7" t="s">
        <v>66</v>
      </c>
      <c r="E39" s="68"/>
      <c r="F39" s="68"/>
      <c r="G39" s="101"/>
      <c r="H39" s="68"/>
      <c r="I39" s="154">
        <v>142674</v>
      </c>
      <c r="J39" s="82"/>
      <c r="K39" s="111">
        <v>134315</v>
      </c>
      <c r="L39" s="101"/>
      <c r="M39" s="155">
        <v>138305</v>
      </c>
      <c r="N39" s="101"/>
      <c r="O39" s="111">
        <v>129935</v>
      </c>
    </row>
    <row r="40" spans="1:15" ht="21" customHeight="1">
      <c r="A40" s="22" t="s">
        <v>12</v>
      </c>
      <c r="E40" s="68"/>
      <c r="F40" s="68" t="s">
        <v>23</v>
      </c>
      <c r="H40" s="45"/>
      <c r="I40" s="111">
        <f>SUM(I25:I39)</f>
        <v>747825</v>
      </c>
      <c r="K40" s="111">
        <f>SUM(K25:K39)</f>
        <v>775163</v>
      </c>
      <c r="M40" s="111">
        <f>SUM(M25:M39)</f>
        <v>756588</v>
      </c>
      <c r="O40" s="111">
        <f>SUM(O25:O39)</f>
        <v>783262</v>
      </c>
    </row>
    <row r="41" spans="1:15" ht="21" customHeight="1" thickBot="1">
      <c r="A41" s="22" t="s">
        <v>2</v>
      </c>
      <c r="E41" s="68"/>
      <c r="F41" s="68"/>
      <c r="H41" s="45"/>
      <c r="I41" s="97">
        <f>I23+I40</f>
        <v>1551627</v>
      </c>
      <c r="K41" s="97">
        <f>K23+K40</f>
        <v>2017458</v>
      </c>
      <c r="M41" s="97">
        <f>M23+M40</f>
        <v>1532061</v>
      </c>
      <c r="O41" s="97">
        <f>O23+O40</f>
        <v>1992938</v>
      </c>
    </row>
    <row r="42" spans="4:8" ht="21" customHeight="1" thickTop="1">
      <c r="D42" s="30"/>
      <c r="G42" s="69"/>
      <c r="H42" s="70"/>
    </row>
    <row r="43" spans="1:8" ht="21" customHeight="1">
      <c r="A43" s="7" t="s">
        <v>22</v>
      </c>
      <c r="D43" s="30"/>
      <c r="G43" s="71"/>
      <c r="H43" s="33"/>
    </row>
    <row r="44" spans="1:11" ht="21" customHeight="1">
      <c r="A44" s="10" t="s">
        <v>107</v>
      </c>
      <c r="B44" s="14"/>
      <c r="C44" s="14"/>
      <c r="D44" s="14"/>
      <c r="E44" s="14"/>
      <c r="F44" s="14"/>
      <c r="G44" s="60"/>
      <c r="H44" s="35"/>
      <c r="I44" s="91"/>
      <c r="K44" s="34"/>
    </row>
    <row r="45" spans="1:11" ht="21" customHeight="1">
      <c r="A45" s="15" t="s">
        <v>37</v>
      </c>
      <c r="B45" s="36"/>
      <c r="C45" s="36"/>
      <c r="D45" s="36"/>
      <c r="E45" s="36"/>
      <c r="F45" s="36"/>
      <c r="G45" s="60"/>
      <c r="H45" s="36"/>
      <c r="I45" s="91"/>
      <c r="K45" s="34"/>
    </row>
    <row r="46" spans="1:11" ht="21" customHeight="1">
      <c r="A46" s="15" t="s">
        <v>181</v>
      </c>
      <c r="B46" s="36"/>
      <c r="C46" s="36"/>
      <c r="D46" s="36"/>
      <c r="E46" s="36"/>
      <c r="F46" s="36"/>
      <c r="G46" s="60"/>
      <c r="H46" s="36"/>
      <c r="I46" s="91"/>
      <c r="K46" s="34"/>
    </row>
    <row r="47" spans="2:15" ht="21" customHeight="1">
      <c r="B47" s="37"/>
      <c r="C47" s="37"/>
      <c r="D47" s="37"/>
      <c r="E47" s="37"/>
      <c r="F47" s="37"/>
      <c r="H47" s="37"/>
      <c r="I47" s="92"/>
      <c r="K47" s="38"/>
      <c r="O47" s="38" t="s">
        <v>53</v>
      </c>
    </row>
    <row r="48" spans="2:15" ht="21" customHeight="1">
      <c r="B48" s="37"/>
      <c r="C48" s="37"/>
      <c r="D48" s="37"/>
      <c r="E48" s="37"/>
      <c r="F48" s="37"/>
      <c r="H48" s="37"/>
      <c r="I48" s="165" t="s">
        <v>97</v>
      </c>
      <c r="J48" s="165"/>
      <c r="K48" s="165"/>
      <c r="M48" s="164" t="s">
        <v>98</v>
      </c>
      <c r="N48" s="164"/>
      <c r="O48" s="164"/>
    </row>
    <row r="49" spans="2:15" ht="21" customHeight="1">
      <c r="B49" s="37"/>
      <c r="C49" s="37"/>
      <c r="D49" s="37"/>
      <c r="E49" s="37"/>
      <c r="F49" s="37"/>
      <c r="G49" s="61" t="s">
        <v>13</v>
      </c>
      <c r="H49" s="62"/>
      <c r="I49" s="93" t="s">
        <v>182</v>
      </c>
      <c r="K49" s="41" t="s">
        <v>166</v>
      </c>
      <c r="M49" s="93" t="s">
        <v>182</v>
      </c>
      <c r="N49" s="42"/>
      <c r="O49" s="41" t="s">
        <v>166</v>
      </c>
    </row>
    <row r="50" spans="2:15" ht="21" customHeight="1">
      <c r="B50" s="37"/>
      <c r="C50" s="37"/>
      <c r="D50" s="37"/>
      <c r="E50" s="37"/>
      <c r="F50" s="37"/>
      <c r="G50" s="43"/>
      <c r="H50" s="62"/>
      <c r="I50" s="94" t="s">
        <v>82</v>
      </c>
      <c r="K50" s="43" t="s">
        <v>83</v>
      </c>
      <c r="M50" s="94" t="s">
        <v>82</v>
      </c>
      <c r="N50" s="43"/>
      <c r="O50" s="43" t="s">
        <v>83</v>
      </c>
    </row>
    <row r="51" spans="2:15" ht="21" customHeight="1">
      <c r="B51" s="37"/>
      <c r="C51" s="37"/>
      <c r="D51" s="37"/>
      <c r="E51" s="37"/>
      <c r="F51" s="37"/>
      <c r="G51" s="43"/>
      <c r="H51" s="62"/>
      <c r="I51" s="94" t="s">
        <v>84</v>
      </c>
      <c r="K51" s="43"/>
      <c r="M51" s="94" t="s">
        <v>84</v>
      </c>
      <c r="N51" s="43"/>
      <c r="O51" s="43"/>
    </row>
    <row r="52" spans="1:11" ht="21" customHeight="1">
      <c r="A52" s="63" t="s">
        <v>17</v>
      </c>
      <c r="D52" s="17"/>
      <c r="E52" s="17"/>
      <c r="F52" s="17"/>
      <c r="H52" s="17"/>
      <c r="I52" s="95"/>
      <c r="K52" s="72"/>
    </row>
    <row r="53" spans="1:8" ht="21" customHeight="1">
      <c r="A53" s="22" t="s">
        <v>3</v>
      </c>
      <c r="E53" s="68"/>
      <c r="F53" s="68"/>
      <c r="H53" s="45"/>
    </row>
    <row r="54" spans="1:15" ht="21" customHeight="1">
      <c r="A54" s="7" t="s">
        <v>153</v>
      </c>
      <c r="E54" s="68"/>
      <c r="F54" s="68"/>
      <c r="G54" s="44" t="s">
        <v>155</v>
      </c>
      <c r="H54" s="68"/>
      <c r="I54" s="150">
        <v>30000</v>
      </c>
      <c r="J54" s="82"/>
      <c r="K54" s="3">
        <v>50000</v>
      </c>
      <c r="L54" s="44"/>
      <c r="M54" s="151">
        <v>30000</v>
      </c>
      <c r="N54" s="44"/>
      <c r="O54" s="3">
        <v>50000</v>
      </c>
    </row>
    <row r="55" spans="1:15" ht="21" customHeight="1">
      <c r="A55" s="7" t="s">
        <v>38</v>
      </c>
      <c r="E55" s="68"/>
      <c r="F55" s="68"/>
      <c r="H55" s="68"/>
      <c r="I55" s="150">
        <v>2181</v>
      </c>
      <c r="J55" s="82"/>
      <c r="K55" s="3">
        <v>3792</v>
      </c>
      <c r="L55" s="44"/>
      <c r="M55" s="151">
        <v>476</v>
      </c>
      <c r="N55" s="44"/>
      <c r="O55" s="3">
        <v>1081</v>
      </c>
    </row>
    <row r="56" spans="1:15" ht="21" customHeight="1">
      <c r="A56" s="7" t="s">
        <v>78</v>
      </c>
      <c r="E56" s="68"/>
      <c r="F56" s="68"/>
      <c r="G56" s="44" t="s">
        <v>145</v>
      </c>
      <c r="H56" s="68"/>
      <c r="I56" s="150">
        <v>396072</v>
      </c>
      <c r="J56" s="82"/>
      <c r="K56" s="3">
        <v>393206</v>
      </c>
      <c r="L56" s="44"/>
      <c r="M56" s="151">
        <v>396072</v>
      </c>
      <c r="N56" s="44"/>
      <c r="O56" s="3">
        <v>393206</v>
      </c>
    </row>
    <row r="57" spans="1:15" ht="21" customHeight="1">
      <c r="A57" s="7" t="s">
        <v>127</v>
      </c>
      <c r="E57" s="68"/>
      <c r="F57" s="68"/>
      <c r="H57" s="68"/>
      <c r="I57" s="150"/>
      <c r="K57" s="156"/>
      <c r="L57" s="44"/>
      <c r="M57" s="157"/>
      <c r="N57" s="44"/>
      <c r="O57" s="156"/>
    </row>
    <row r="58" spans="2:15" ht="21" customHeight="1">
      <c r="B58" s="7" t="s">
        <v>111</v>
      </c>
      <c r="E58" s="68"/>
      <c r="F58" s="68"/>
      <c r="H58" s="68"/>
      <c r="I58" s="150">
        <v>3812</v>
      </c>
      <c r="J58" s="82"/>
      <c r="K58" s="3">
        <v>3617</v>
      </c>
      <c r="L58" s="44"/>
      <c r="M58" s="151">
        <v>3165</v>
      </c>
      <c r="N58" s="44"/>
      <c r="O58" s="3">
        <v>3014</v>
      </c>
    </row>
    <row r="59" spans="1:15" ht="21" customHeight="1">
      <c r="A59" s="7" t="s">
        <v>59</v>
      </c>
      <c r="E59" s="68"/>
      <c r="F59" s="68"/>
      <c r="H59" s="68"/>
      <c r="I59" s="150">
        <v>0</v>
      </c>
      <c r="J59" s="82"/>
      <c r="K59" s="3">
        <v>772</v>
      </c>
      <c r="L59" s="44"/>
      <c r="M59" s="151">
        <v>0</v>
      </c>
      <c r="N59" s="44"/>
      <c r="O59" s="3">
        <v>0</v>
      </c>
    </row>
    <row r="60" spans="1:15" ht="21" customHeight="1">
      <c r="A60" s="7" t="s">
        <v>130</v>
      </c>
      <c r="E60" s="68"/>
      <c r="F60" s="68"/>
      <c r="G60" s="101">
        <v>15</v>
      </c>
      <c r="H60" s="68"/>
      <c r="I60" s="150">
        <v>48274</v>
      </c>
      <c r="J60" s="82"/>
      <c r="K60" s="3">
        <v>38562</v>
      </c>
      <c r="L60" s="101"/>
      <c r="M60" s="151">
        <v>48068</v>
      </c>
      <c r="N60" s="101"/>
      <c r="O60" s="3">
        <v>38310</v>
      </c>
    </row>
    <row r="61" spans="1:15" ht="21" customHeight="1">
      <c r="A61" s="7" t="s">
        <v>4</v>
      </c>
      <c r="E61" s="68"/>
      <c r="F61" s="68"/>
      <c r="G61" s="101"/>
      <c r="H61" s="68"/>
      <c r="I61" s="150">
        <v>8172</v>
      </c>
      <c r="J61" s="82"/>
      <c r="K61" s="3">
        <v>16783</v>
      </c>
      <c r="L61" s="101"/>
      <c r="M61" s="151">
        <v>6744</v>
      </c>
      <c r="N61" s="101"/>
      <c r="O61" s="3">
        <v>14670</v>
      </c>
    </row>
    <row r="62" spans="1:15" ht="21" customHeight="1">
      <c r="A62" s="22" t="s">
        <v>5</v>
      </c>
      <c r="E62" s="68"/>
      <c r="F62" s="68"/>
      <c r="H62" s="45"/>
      <c r="I62" s="104">
        <f>SUM(I54:I61)</f>
        <v>488511</v>
      </c>
      <c r="J62" s="86"/>
      <c r="K62" s="104">
        <f>SUM(K54:K61)</f>
        <v>506732</v>
      </c>
      <c r="L62" s="86"/>
      <c r="M62" s="104">
        <f>SUM(M54:M61)</f>
        <v>484525</v>
      </c>
      <c r="O62" s="110">
        <f>SUM(O54:O61)</f>
        <v>500281</v>
      </c>
    </row>
    <row r="63" spans="1:15" ht="21" customHeight="1">
      <c r="A63" s="22" t="s">
        <v>30</v>
      </c>
      <c r="E63" s="68"/>
      <c r="F63" s="68"/>
      <c r="H63" s="45"/>
      <c r="I63" s="87"/>
      <c r="J63" s="86"/>
      <c r="K63" s="87"/>
      <c r="L63" s="86"/>
      <c r="M63" s="87"/>
      <c r="O63" s="73"/>
    </row>
    <row r="64" spans="1:15" ht="21" customHeight="1">
      <c r="A64" s="7" t="s">
        <v>77</v>
      </c>
      <c r="E64" s="68"/>
      <c r="F64" s="68"/>
      <c r="G64" s="44" t="s">
        <v>145</v>
      </c>
      <c r="H64" s="68"/>
      <c r="I64" s="150">
        <v>0</v>
      </c>
      <c r="J64" s="82"/>
      <c r="K64" s="3">
        <v>394089</v>
      </c>
      <c r="L64" s="44"/>
      <c r="M64" s="151">
        <v>0</v>
      </c>
      <c r="N64" s="44"/>
      <c r="O64" s="3">
        <v>394089</v>
      </c>
    </row>
    <row r="65" spans="1:15" ht="21" customHeight="1">
      <c r="A65" s="7" t="s">
        <v>128</v>
      </c>
      <c r="E65" s="68"/>
      <c r="F65" s="68"/>
      <c r="H65" s="68"/>
      <c r="I65" s="150"/>
      <c r="J65" s="82"/>
      <c r="K65" s="3"/>
      <c r="L65" s="44"/>
      <c r="M65" s="151"/>
      <c r="N65" s="44"/>
      <c r="O65" s="3"/>
    </row>
    <row r="66" spans="1:15" ht="21" customHeight="1">
      <c r="A66" s="7" t="s">
        <v>96</v>
      </c>
      <c r="E66" s="68"/>
      <c r="F66" s="68"/>
      <c r="H66" s="68"/>
      <c r="I66" s="122">
        <v>2067</v>
      </c>
      <c r="J66" s="82"/>
      <c r="K66" s="3">
        <v>4078</v>
      </c>
      <c r="L66" s="44"/>
      <c r="M66" s="151">
        <v>1717</v>
      </c>
      <c r="N66" s="44"/>
      <c r="O66" s="3">
        <v>3386</v>
      </c>
    </row>
    <row r="67" spans="1:15" ht="21" customHeight="1">
      <c r="A67" s="7" t="s">
        <v>45</v>
      </c>
      <c r="E67" s="68"/>
      <c r="F67" s="68"/>
      <c r="H67" s="68"/>
      <c r="I67" s="122">
        <v>4091</v>
      </c>
      <c r="J67" s="82"/>
      <c r="K67" s="3">
        <v>3745</v>
      </c>
      <c r="L67" s="44"/>
      <c r="M67" s="151">
        <v>4002</v>
      </c>
      <c r="N67" s="44"/>
      <c r="O67" s="3">
        <v>3673</v>
      </c>
    </row>
    <row r="68" spans="1:15" ht="21" customHeight="1">
      <c r="A68" s="129" t="s">
        <v>121</v>
      </c>
      <c r="E68" s="68"/>
      <c r="F68" s="68"/>
      <c r="H68" s="68"/>
      <c r="I68" s="150">
        <v>385</v>
      </c>
      <c r="J68" s="82"/>
      <c r="K68" s="3">
        <v>385</v>
      </c>
      <c r="L68" s="44"/>
      <c r="M68" s="151">
        <v>320</v>
      </c>
      <c r="N68" s="44"/>
      <c r="O68" s="3">
        <v>320</v>
      </c>
    </row>
    <row r="69" spans="1:15" ht="21" customHeight="1">
      <c r="A69" s="22" t="s">
        <v>29</v>
      </c>
      <c r="E69" s="68"/>
      <c r="F69" s="68"/>
      <c r="H69" s="45"/>
      <c r="I69" s="110">
        <f>SUM(I64:I68)</f>
        <v>6543</v>
      </c>
      <c r="K69" s="110">
        <f>SUM(K64:K68)</f>
        <v>402297</v>
      </c>
      <c r="M69" s="110">
        <f>SUM(M64:N68)</f>
        <v>6039</v>
      </c>
      <c r="O69" s="110">
        <f>SUM(O64:O68)</f>
        <v>401468</v>
      </c>
    </row>
    <row r="70" spans="1:15" ht="21" customHeight="1">
      <c r="A70" s="22" t="s">
        <v>6</v>
      </c>
      <c r="E70" s="68"/>
      <c r="F70" s="68"/>
      <c r="H70" s="45"/>
      <c r="I70" s="110">
        <f>I62+I69</f>
        <v>495054</v>
      </c>
      <c r="K70" s="110">
        <f>K62+K69</f>
        <v>909029</v>
      </c>
      <c r="M70" s="110">
        <f>M62+M69</f>
        <v>490564</v>
      </c>
      <c r="O70" s="110">
        <f>O62+O69</f>
        <v>901749</v>
      </c>
    </row>
    <row r="71" spans="4:8" ht="21" customHeight="1">
      <c r="D71" s="30"/>
      <c r="G71" s="69"/>
      <c r="H71" s="70"/>
    </row>
    <row r="72" spans="1:8" ht="21" customHeight="1">
      <c r="A72" s="7" t="s">
        <v>22</v>
      </c>
      <c r="D72" s="30"/>
      <c r="G72" s="71"/>
      <c r="H72" s="33"/>
    </row>
    <row r="73" spans="1:11" ht="21" customHeight="1">
      <c r="A73" s="10" t="s">
        <v>107</v>
      </c>
      <c r="B73" s="14"/>
      <c r="C73" s="14"/>
      <c r="D73" s="14"/>
      <c r="E73" s="14"/>
      <c r="F73" s="14"/>
      <c r="G73" s="60"/>
      <c r="H73" s="35"/>
      <c r="I73" s="91"/>
      <c r="K73" s="34"/>
    </row>
    <row r="74" spans="1:11" ht="21" customHeight="1">
      <c r="A74" s="15" t="s">
        <v>37</v>
      </c>
      <c r="B74" s="36"/>
      <c r="C74" s="36"/>
      <c r="D74" s="36"/>
      <c r="E74" s="36"/>
      <c r="F74" s="36"/>
      <c r="G74" s="60"/>
      <c r="H74" s="36"/>
      <c r="I74" s="91"/>
      <c r="K74" s="34"/>
    </row>
    <row r="75" spans="1:11" ht="21" customHeight="1">
      <c r="A75" s="15" t="s">
        <v>181</v>
      </c>
      <c r="B75" s="36"/>
      <c r="C75" s="36"/>
      <c r="D75" s="36"/>
      <c r="E75" s="36"/>
      <c r="F75" s="36"/>
      <c r="G75" s="60"/>
      <c r="H75" s="36"/>
      <c r="I75" s="91"/>
      <c r="K75" s="34"/>
    </row>
    <row r="76" spans="2:15" ht="21" customHeight="1">
      <c r="B76" s="37"/>
      <c r="C76" s="37"/>
      <c r="D76" s="37"/>
      <c r="E76" s="37"/>
      <c r="F76" s="37"/>
      <c r="H76" s="37"/>
      <c r="I76" s="92"/>
      <c r="K76" s="38"/>
      <c r="O76" s="38" t="s">
        <v>53</v>
      </c>
    </row>
    <row r="77" spans="2:15" ht="21" customHeight="1">
      <c r="B77" s="37"/>
      <c r="C77" s="37"/>
      <c r="D77" s="37"/>
      <c r="E77" s="37"/>
      <c r="F77" s="37"/>
      <c r="H77" s="37"/>
      <c r="I77" s="165" t="s">
        <v>97</v>
      </c>
      <c r="J77" s="165"/>
      <c r="K77" s="165"/>
      <c r="M77" s="164" t="s">
        <v>98</v>
      </c>
      <c r="N77" s="164"/>
      <c r="O77" s="164"/>
    </row>
    <row r="78" spans="2:15" ht="21" customHeight="1">
      <c r="B78" s="37"/>
      <c r="C78" s="37"/>
      <c r="D78" s="37"/>
      <c r="E78" s="37"/>
      <c r="F78" s="37"/>
      <c r="G78" s="61" t="s">
        <v>13</v>
      </c>
      <c r="H78" s="62"/>
      <c r="I78" s="93" t="s">
        <v>182</v>
      </c>
      <c r="K78" s="41" t="s">
        <v>166</v>
      </c>
      <c r="M78" s="93" t="s">
        <v>182</v>
      </c>
      <c r="N78" s="42"/>
      <c r="O78" s="41" t="s">
        <v>166</v>
      </c>
    </row>
    <row r="79" spans="2:15" ht="21" customHeight="1">
      <c r="B79" s="37"/>
      <c r="C79" s="37"/>
      <c r="D79" s="37"/>
      <c r="E79" s="37"/>
      <c r="F79" s="37"/>
      <c r="G79" s="43"/>
      <c r="H79" s="62"/>
      <c r="I79" s="94" t="s">
        <v>82</v>
      </c>
      <c r="K79" s="43" t="s">
        <v>83</v>
      </c>
      <c r="M79" s="94" t="s">
        <v>82</v>
      </c>
      <c r="N79" s="43"/>
      <c r="O79" s="43" t="s">
        <v>83</v>
      </c>
    </row>
    <row r="80" spans="2:15" ht="21" customHeight="1">
      <c r="B80" s="37"/>
      <c r="C80" s="37"/>
      <c r="D80" s="37"/>
      <c r="E80" s="37"/>
      <c r="F80" s="37"/>
      <c r="G80" s="43"/>
      <c r="H80" s="62"/>
      <c r="I80" s="94" t="s">
        <v>84</v>
      </c>
      <c r="K80" s="43"/>
      <c r="M80" s="94" t="s">
        <v>84</v>
      </c>
      <c r="N80" s="43"/>
      <c r="O80" s="43"/>
    </row>
    <row r="81" spans="1:11" ht="21" customHeight="1">
      <c r="A81" s="63" t="s">
        <v>41</v>
      </c>
      <c r="D81" s="17"/>
      <c r="E81" s="17"/>
      <c r="F81" s="17"/>
      <c r="H81" s="17"/>
      <c r="I81" s="95"/>
      <c r="K81" s="72"/>
    </row>
    <row r="82" spans="1:11" ht="21" customHeight="1">
      <c r="A82" s="22" t="s">
        <v>18</v>
      </c>
      <c r="E82" s="68"/>
      <c r="F82" s="68"/>
      <c r="H82" s="45"/>
      <c r="I82" s="5"/>
      <c r="K82" s="57"/>
    </row>
    <row r="83" spans="1:11" ht="21" customHeight="1">
      <c r="A83" s="7" t="s">
        <v>14</v>
      </c>
      <c r="E83" s="68"/>
      <c r="F83" s="68"/>
      <c r="G83" s="44" t="s">
        <v>63</v>
      </c>
      <c r="H83" s="45"/>
      <c r="I83" s="77"/>
      <c r="K83" s="74"/>
    </row>
    <row r="84" spans="2:11" ht="21" customHeight="1">
      <c r="B84" s="7" t="s">
        <v>91</v>
      </c>
      <c r="E84" s="68"/>
      <c r="F84" s="68"/>
      <c r="H84" s="45"/>
      <c r="I84" s="77"/>
      <c r="K84" s="74"/>
    </row>
    <row r="85" spans="3:15" ht="21" customHeight="1" thickBot="1">
      <c r="C85" s="7" t="s">
        <v>159</v>
      </c>
      <c r="E85" s="68"/>
      <c r="F85" s="68"/>
      <c r="H85" s="45"/>
      <c r="I85" s="75">
        <v>601733</v>
      </c>
      <c r="K85" s="75">
        <v>601733</v>
      </c>
      <c r="M85" s="75">
        <v>601733</v>
      </c>
      <c r="O85" s="75">
        <v>601733</v>
      </c>
    </row>
    <row r="86" spans="2:11" ht="21" customHeight="1" thickTop="1">
      <c r="B86" s="7" t="s">
        <v>94</v>
      </c>
      <c r="E86" s="68"/>
      <c r="F86" s="68"/>
      <c r="H86" s="45"/>
      <c r="I86" s="76"/>
      <c r="K86" s="76"/>
    </row>
    <row r="87" spans="3:15" ht="21" customHeight="1">
      <c r="C87" s="7" t="s">
        <v>160</v>
      </c>
      <c r="E87" s="68"/>
      <c r="F87" s="68"/>
      <c r="H87" s="45"/>
      <c r="I87" s="5">
        <f>'SE-Conso'!C25</f>
        <v>442931</v>
      </c>
      <c r="K87" s="77">
        <f>'SE-Conso'!C21</f>
        <v>442931</v>
      </c>
      <c r="M87" s="5">
        <f>'SE-Separate'!C25</f>
        <v>442931</v>
      </c>
      <c r="O87" s="3">
        <f>'SE-Separate'!C21</f>
        <v>442931</v>
      </c>
    </row>
    <row r="88" spans="1:15" ht="21" customHeight="1">
      <c r="A88" s="7" t="s">
        <v>60</v>
      </c>
      <c r="E88" s="68"/>
      <c r="F88" s="68"/>
      <c r="H88" s="45"/>
      <c r="I88" s="5">
        <f>'SE-Conso'!E25</f>
        <v>519409</v>
      </c>
      <c r="K88" s="5">
        <f>'SE-Conso'!E21</f>
        <v>519409</v>
      </c>
      <c r="M88" s="5">
        <f>'SE-Separate'!E25</f>
        <v>519409</v>
      </c>
      <c r="O88" s="3">
        <f>'SE-Separate'!E21</f>
        <v>519409</v>
      </c>
    </row>
    <row r="89" spans="1:13" ht="21" customHeight="1">
      <c r="A89" s="7" t="s">
        <v>21</v>
      </c>
      <c r="E89" s="68"/>
      <c r="F89" s="68"/>
      <c r="H89" s="45"/>
      <c r="I89" s="5"/>
      <c r="K89" s="5"/>
      <c r="M89" s="5"/>
    </row>
    <row r="90" spans="2:15" ht="21" customHeight="1">
      <c r="B90" s="7" t="s">
        <v>80</v>
      </c>
      <c r="E90" s="68"/>
      <c r="F90" s="68"/>
      <c r="H90" s="45"/>
      <c r="I90" s="5">
        <f>'SE-Conso'!I25</f>
        <v>30000</v>
      </c>
      <c r="K90" s="5">
        <f>'SE-Conso'!I21</f>
        <v>30000</v>
      </c>
      <c r="M90" s="5">
        <f>'SE-Separate'!I25</f>
        <v>30000</v>
      </c>
      <c r="O90" s="3">
        <f>'SE-Separate'!I21</f>
        <v>30000</v>
      </c>
    </row>
    <row r="91" spans="2:15" ht="21" customHeight="1">
      <c r="B91" s="7" t="s">
        <v>81</v>
      </c>
      <c r="E91" s="68"/>
      <c r="F91" s="68"/>
      <c r="H91" s="45"/>
      <c r="I91" s="5">
        <f>'SE-Conso'!K25</f>
        <v>64233</v>
      </c>
      <c r="K91" s="111">
        <f>'SE-Conso'!K21</f>
        <v>116089</v>
      </c>
      <c r="M91" s="5">
        <f>'SE-Separate'!K25</f>
        <v>49157</v>
      </c>
      <c r="O91" s="111">
        <f>'SE-Separate'!K21</f>
        <v>98849</v>
      </c>
    </row>
    <row r="92" spans="1:15" ht="21" customHeight="1">
      <c r="A92" s="78" t="s">
        <v>19</v>
      </c>
      <c r="B92" s="22"/>
      <c r="E92" s="68"/>
      <c r="F92" s="68"/>
      <c r="H92" s="45"/>
      <c r="I92" s="109">
        <f>SUM(I87:I91)</f>
        <v>1056573</v>
      </c>
      <c r="K92" s="109">
        <f>SUM(K87:K91)</f>
        <v>1108429</v>
      </c>
      <c r="M92" s="109">
        <f>SUM(M87:M91)</f>
        <v>1041497</v>
      </c>
      <c r="O92" s="109">
        <f>SUM(O87:O91)</f>
        <v>1091189</v>
      </c>
    </row>
    <row r="93" spans="1:15" ht="21" customHeight="1" thickBot="1">
      <c r="A93" s="78" t="s">
        <v>20</v>
      </c>
      <c r="B93" s="22"/>
      <c r="E93" s="68"/>
      <c r="F93" s="68"/>
      <c r="H93" s="45"/>
      <c r="I93" s="97">
        <f>SUM(I70,I92)</f>
        <v>1551627</v>
      </c>
      <c r="K93" s="97">
        <f>SUM(K70,K92)</f>
        <v>2017458</v>
      </c>
      <c r="M93" s="97">
        <f>SUM(M70,M92)</f>
        <v>1532061</v>
      </c>
      <c r="O93" s="97">
        <f>SUM(O70,O92)</f>
        <v>1992938</v>
      </c>
    </row>
    <row r="94" spans="1:15" ht="21" customHeight="1" thickTop="1">
      <c r="A94" s="47"/>
      <c r="E94" s="68"/>
      <c r="F94" s="68"/>
      <c r="H94" s="45"/>
      <c r="I94" s="3">
        <f>SUM(I93-I41)</f>
        <v>0</v>
      </c>
      <c r="K94" s="3">
        <f>SUM(K93-K41)</f>
        <v>0</v>
      </c>
      <c r="M94" s="3">
        <f>SUM(M93-M41)</f>
        <v>0</v>
      </c>
      <c r="O94" s="3">
        <f>SUM(O93-O41)</f>
        <v>0</v>
      </c>
    </row>
    <row r="95" spans="1:11" ht="21" customHeight="1">
      <c r="A95" s="7" t="s">
        <v>22</v>
      </c>
      <c r="D95" s="30"/>
      <c r="G95" s="70"/>
      <c r="H95" s="33"/>
      <c r="K95" s="7"/>
    </row>
    <row r="96" spans="4:8" ht="21" customHeight="1">
      <c r="D96" s="30"/>
      <c r="G96" s="70"/>
      <c r="H96" s="33"/>
    </row>
    <row r="97" spans="1:8" ht="21" customHeight="1">
      <c r="A97" s="79"/>
      <c r="B97" s="79"/>
      <c r="C97" s="79"/>
      <c r="D97" s="79"/>
      <c r="E97" s="79"/>
      <c r="F97" s="79"/>
      <c r="G97" s="70"/>
      <c r="H97" s="33"/>
    </row>
    <row r="98" spans="1:8" ht="21" customHeight="1">
      <c r="A98" s="23"/>
      <c r="B98" s="23"/>
      <c r="C98" s="23"/>
      <c r="D98" s="23"/>
      <c r="E98" s="23"/>
      <c r="F98" s="23"/>
      <c r="G98" s="70"/>
      <c r="H98" s="33"/>
    </row>
    <row r="99" spans="1:8" ht="21" customHeight="1">
      <c r="A99" s="23"/>
      <c r="B99" s="23"/>
      <c r="C99" s="23"/>
      <c r="D99" s="23"/>
      <c r="E99" s="23"/>
      <c r="F99" s="23"/>
      <c r="G99" s="48" t="s">
        <v>85</v>
      </c>
      <c r="H99" s="33"/>
    </row>
    <row r="100" spans="1:8" ht="21" customHeight="1">
      <c r="A100" s="79"/>
      <c r="B100" s="79"/>
      <c r="C100" s="79"/>
      <c r="D100" s="79"/>
      <c r="E100" s="79"/>
      <c r="F100" s="79"/>
      <c r="G100" s="70"/>
      <c r="H100" s="33"/>
    </row>
    <row r="101" spans="5:8" ht="21" customHeight="1">
      <c r="E101" s="68"/>
      <c r="F101" s="68"/>
      <c r="H101" s="45"/>
    </row>
    <row r="102" spans="5:8" ht="21" customHeight="1">
      <c r="E102" s="68"/>
      <c r="F102" s="68"/>
      <c r="H102" s="45"/>
    </row>
    <row r="103" spans="5:8" ht="21" customHeight="1">
      <c r="E103" s="68"/>
      <c r="F103" s="68"/>
      <c r="H103" s="45"/>
    </row>
    <row r="104" spans="5:8" ht="21" customHeight="1">
      <c r="E104" s="68"/>
      <c r="F104" s="68"/>
      <c r="H104" s="45"/>
    </row>
    <row r="105" spans="5:8" ht="21" customHeight="1">
      <c r="E105" s="68"/>
      <c r="F105" s="68"/>
      <c r="H105" s="45"/>
    </row>
    <row r="106" spans="5:8" ht="21" customHeight="1">
      <c r="E106" s="68"/>
      <c r="F106" s="68"/>
      <c r="H106" s="45"/>
    </row>
    <row r="107" spans="5:8" ht="21" customHeight="1">
      <c r="E107" s="68"/>
      <c r="F107" s="68"/>
      <c r="H107" s="45"/>
    </row>
    <row r="108" spans="5:8" ht="21" customHeight="1">
      <c r="E108" s="68"/>
      <c r="F108" s="68"/>
      <c r="H108" s="45"/>
    </row>
    <row r="109" spans="5:8" ht="21" customHeight="1">
      <c r="E109" s="68"/>
      <c r="F109" s="68"/>
      <c r="H109" s="45"/>
    </row>
    <row r="110" spans="5:8" ht="21" customHeight="1">
      <c r="E110" s="68"/>
      <c r="F110" s="68"/>
      <c r="H110" s="45"/>
    </row>
    <row r="111" spans="5:8" ht="21" customHeight="1">
      <c r="E111" s="68"/>
      <c r="F111" s="68"/>
      <c r="H111" s="45"/>
    </row>
    <row r="112" spans="5:8" ht="21" customHeight="1">
      <c r="E112" s="68"/>
      <c r="F112" s="68"/>
      <c r="H112" s="45"/>
    </row>
    <row r="113" spans="5:8" ht="21" customHeight="1">
      <c r="E113" s="68"/>
      <c r="F113" s="68"/>
      <c r="H113" s="45"/>
    </row>
    <row r="114" spans="5:8" ht="21" customHeight="1">
      <c r="E114" s="68"/>
      <c r="F114" s="68"/>
      <c r="H114" s="45"/>
    </row>
    <row r="115" spans="5:8" ht="21" customHeight="1">
      <c r="E115" s="68"/>
      <c r="F115" s="68"/>
      <c r="H115" s="45"/>
    </row>
    <row r="116" spans="5:8" ht="21" customHeight="1">
      <c r="E116" s="68"/>
      <c r="F116" s="68"/>
      <c r="H116" s="45"/>
    </row>
    <row r="117" spans="5:8" ht="21" customHeight="1">
      <c r="E117" s="68"/>
      <c r="F117" s="68"/>
      <c r="H117" s="45"/>
    </row>
    <row r="118" spans="5:8" ht="21" customHeight="1">
      <c r="E118" s="68"/>
      <c r="F118" s="68"/>
      <c r="H118" s="45"/>
    </row>
    <row r="119" spans="5:8" ht="21" customHeight="1">
      <c r="E119" s="68"/>
      <c r="F119" s="68"/>
      <c r="H119" s="45"/>
    </row>
    <row r="120" spans="5:8" ht="21" customHeight="1">
      <c r="E120" s="68"/>
      <c r="F120" s="68"/>
      <c r="H120" s="45"/>
    </row>
    <row r="121" spans="5:8" ht="21" customHeight="1">
      <c r="E121" s="68"/>
      <c r="F121" s="68"/>
      <c r="H121" s="45"/>
    </row>
  </sheetData>
  <sheetProtection/>
  <mergeCells count="6">
    <mergeCell ref="M5:O5"/>
    <mergeCell ref="M48:O48"/>
    <mergeCell ref="M77:O77"/>
    <mergeCell ref="I5:K5"/>
    <mergeCell ref="I48:K48"/>
    <mergeCell ref="I77:K77"/>
  </mergeCells>
  <printOptions horizontalCentered="1"/>
  <pageMargins left="0.7874015748031497" right="0.3937007874015748" top="0.7874015748031497" bottom="0.1968503937007874" header="0.1968503937007874" footer="0.1968503937007874"/>
  <pageSetup firstPageNumber="2" useFirstPageNumber="1" fitToHeight="0" horizontalDpi="600" verticalDpi="600" orientation="portrait" paperSize="9" scale="80" r:id="rId2"/>
  <rowBreaks count="2" manualBreakCount="2">
    <brk id="43" max="255" man="1"/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showGridLines="0" view="pageBreakPreview" zoomScale="85" zoomScaleSheetLayoutView="85" zoomScalePageLayoutView="0" workbookViewId="0" topLeftCell="A1">
      <selection activeCell="C17" sqref="C17"/>
    </sheetView>
  </sheetViews>
  <sheetFormatPr defaultColWidth="9.140625" defaultRowHeight="21" customHeight="1"/>
  <cols>
    <col min="1" max="1" width="30.7109375" style="7" customWidth="1"/>
    <col min="2" max="2" width="24.00390625" style="7" customWidth="1"/>
    <col min="3" max="3" width="8.7109375" style="7" customWidth="1"/>
    <col min="4" max="4" width="1.1484375" style="7" customWidth="1"/>
    <col min="5" max="5" width="13.7109375" style="7" customWidth="1"/>
    <col min="6" max="6" width="1.1484375" style="7" customWidth="1"/>
    <col min="7" max="7" width="13.7109375" style="7" customWidth="1"/>
    <col min="8" max="8" width="1.1484375" style="7" customWidth="1"/>
    <col min="9" max="9" width="13.7109375" style="7" customWidth="1"/>
    <col min="10" max="10" width="1.1484375" style="7" customWidth="1"/>
    <col min="11" max="11" width="13.7109375" style="7" customWidth="1"/>
    <col min="12" max="16384" width="9.140625" style="7" customWidth="1"/>
  </cols>
  <sheetData>
    <row r="1" spans="1:11" ht="21" customHeight="1">
      <c r="A1" s="23"/>
      <c r="B1" s="23"/>
      <c r="C1" s="32"/>
      <c r="D1" s="33"/>
      <c r="E1" s="1"/>
      <c r="G1" s="1"/>
      <c r="K1" s="1" t="s">
        <v>54</v>
      </c>
    </row>
    <row r="2" spans="1:7" ht="21" customHeight="1">
      <c r="A2" s="10" t="s">
        <v>107</v>
      </c>
      <c r="B2" s="30"/>
      <c r="C2" s="72"/>
      <c r="D2" s="52"/>
      <c r="E2" s="72"/>
      <c r="G2" s="72"/>
    </row>
    <row r="3" spans="1:7" ht="21" customHeight="1">
      <c r="A3" s="15" t="s">
        <v>126</v>
      </c>
      <c r="B3" s="17"/>
      <c r="C3" s="72"/>
      <c r="D3" s="17"/>
      <c r="E3" s="72"/>
      <c r="G3" s="72"/>
    </row>
    <row r="4" spans="1:7" ht="21" customHeight="1">
      <c r="A4" s="2" t="s">
        <v>183</v>
      </c>
      <c r="B4" s="37"/>
      <c r="C4" s="72"/>
      <c r="D4" s="17"/>
      <c r="E4" s="72"/>
      <c r="G4" s="72"/>
    </row>
    <row r="5" spans="2:11" ht="21" customHeight="1">
      <c r="B5" s="37"/>
      <c r="C5" s="38"/>
      <c r="D5" s="37"/>
      <c r="E5" s="39"/>
      <c r="G5" s="39"/>
      <c r="K5" s="39" t="s">
        <v>76</v>
      </c>
    </row>
    <row r="6" spans="2:11" ht="21" customHeight="1">
      <c r="B6" s="37"/>
      <c r="C6" s="38"/>
      <c r="D6" s="37"/>
      <c r="E6" s="166" t="s">
        <v>97</v>
      </c>
      <c r="F6" s="166"/>
      <c r="G6" s="166"/>
      <c r="I6" s="164" t="s">
        <v>98</v>
      </c>
      <c r="J6" s="164"/>
      <c r="K6" s="164"/>
    </row>
    <row r="7" spans="2:11" ht="21" customHeight="1">
      <c r="B7" s="37"/>
      <c r="C7" s="40" t="s">
        <v>13</v>
      </c>
      <c r="D7" s="37"/>
      <c r="E7" s="41">
        <v>2566</v>
      </c>
      <c r="G7" s="41">
        <v>2565</v>
      </c>
      <c r="I7" s="41">
        <v>2566</v>
      </c>
      <c r="J7" s="42"/>
      <c r="K7" s="41">
        <v>2565</v>
      </c>
    </row>
    <row r="8" spans="1:11" ht="21" customHeight="1">
      <c r="A8" s="22" t="s">
        <v>52</v>
      </c>
      <c r="C8" s="42"/>
      <c r="D8" s="42"/>
      <c r="E8" s="43"/>
      <c r="G8" s="43"/>
      <c r="I8" s="43"/>
      <c r="J8" s="42"/>
      <c r="K8" s="43"/>
    </row>
    <row r="9" spans="1:11" ht="21" customHeight="1">
      <c r="A9" s="22" t="s">
        <v>16</v>
      </c>
      <c r="C9" s="44"/>
      <c r="D9" s="45"/>
      <c r="E9" s="32"/>
      <c r="G9" s="32"/>
      <c r="I9" s="32"/>
      <c r="J9" s="45"/>
      <c r="K9" s="32"/>
    </row>
    <row r="10" spans="1:11" ht="21" customHeight="1">
      <c r="A10" s="7" t="s">
        <v>25</v>
      </c>
      <c r="C10" s="44" t="s">
        <v>92</v>
      </c>
      <c r="D10" s="68"/>
      <c r="E10" s="137">
        <v>16633</v>
      </c>
      <c r="F10" s="82"/>
      <c r="G10" s="137">
        <v>28727</v>
      </c>
      <c r="H10" s="138"/>
      <c r="I10" s="137">
        <v>16172</v>
      </c>
      <c r="J10" s="138"/>
      <c r="K10" s="137">
        <v>27560</v>
      </c>
    </row>
    <row r="11" spans="1:11" ht="21" customHeight="1">
      <c r="A11" s="7" t="s">
        <v>27</v>
      </c>
      <c r="C11" s="44" t="s">
        <v>158</v>
      </c>
      <c r="D11" s="68"/>
      <c r="E11" s="137">
        <v>10371</v>
      </c>
      <c r="F11" s="82"/>
      <c r="G11" s="137">
        <v>11769</v>
      </c>
      <c r="H11" s="138"/>
      <c r="I11" s="137">
        <v>6375</v>
      </c>
      <c r="J11" s="138"/>
      <c r="K11" s="137">
        <v>4996</v>
      </c>
    </row>
    <row r="12" spans="1:11" ht="21" customHeight="1">
      <c r="A12" s="47" t="s">
        <v>26</v>
      </c>
      <c r="C12" s="44"/>
      <c r="D12" s="68"/>
      <c r="E12" s="137">
        <v>2661</v>
      </c>
      <c r="F12" s="82"/>
      <c r="G12" s="137">
        <v>1329</v>
      </c>
      <c r="H12" s="138"/>
      <c r="I12" s="137">
        <v>4091</v>
      </c>
      <c r="J12" s="138"/>
      <c r="K12" s="137">
        <v>10840</v>
      </c>
    </row>
    <row r="13" spans="1:11" ht="21" customHeight="1">
      <c r="A13" s="22" t="s">
        <v>7</v>
      </c>
      <c r="C13" s="44"/>
      <c r="D13" s="68"/>
      <c r="E13" s="121">
        <f>SUM(E10:E12)</f>
        <v>29665</v>
      </c>
      <c r="F13" s="82"/>
      <c r="G13" s="121">
        <f>SUM(G10:G12)</f>
        <v>41825</v>
      </c>
      <c r="H13" s="138"/>
      <c r="I13" s="121">
        <f>SUM(I10:I12)</f>
        <v>26638</v>
      </c>
      <c r="J13" s="138"/>
      <c r="K13" s="126">
        <f>SUM(K10:K12)</f>
        <v>43396</v>
      </c>
    </row>
    <row r="14" spans="1:11" ht="21" customHeight="1">
      <c r="A14" s="22" t="s">
        <v>15</v>
      </c>
      <c r="C14" s="44"/>
      <c r="D14" s="68"/>
      <c r="E14" s="118"/>
      <c r="F14" s="82"/>
      <c r="G14" s="118"/>
      <c r="H14" s="138"/>
      <c r="I14" s="118"/>
      <c r="J14" s="138"/>
      <c r="K14" s="120"/>
    </row>
    <row r="15" spans="1:11" ht="21" customHeight="1">
      <c r="A15" s="7" t="s">
        <v>116</v>
      </c>
      <c r="C15" s="44"/>
      <c r="D15" s="68"/>
      <c r="E15" s="118">
        <v>5096</v>
      </c>
      <c r="F15" s="82"/>
      <c r="G15" s="118">
        <v>6714</v>
      </c>
      <c r="H15" s="138"/>
      <c r="I15" s="118">
        <v>2925</v>
      </c>
      <c r="J15" s="138"/>
      <c r="K15" s="118">
        <v>3045</v>
      </c>
    </row>
    <row r="16" spans="1:11" ht="21" customHeight="1">
      <c r="A16" s="48" t="s">
        <v>32</v>
      </c>
      <c r="C16" s="44"/>
      <c r="D16" s="68"/>
      <c r="E16" s="118">
        <v>18346</v>
      </c>
      <c r="F16" s="82"/>
      <c r="G16" s="118">
        <v>19449</v>
      </c>
      <c r="H16" s="138"/>
      <c r="I16" s="118">
        <v>16878</v>
      </c>
      <c r="J16" s="138"/>
      <c r="K16" s="118">
        <v>18149</v>
      </c>
    </row>
    <row r="17" spans="1:11" ht="21" customHeight="1">
      <c r="A17" s="48" t="s">
        <v>131</v>
      </c>
      <c r="C17" s="44"/>
      <c r="D17" s="68"/>
      <c r="E17" s="118">
        <v>33062</v>
      </c>
      <c r="F17" s="82"/>
      <c r="G17" s="118">
        <v>31951</v>
      </c>
      <c r="H17" s="138"/>
      <c r="I17" s="118">
        <v>31892</v>
      </c>
      <c r="J17" s="138"/>
      <c r="K17" s="118">
        <v>29942</v>
      </c>
    </row>
    <row r="18" spans="1:11" ht="21" customHeight="1">
      <c r="A18" s="22" t="s">
        <v>9</v>
      </c>
      <c r="C18" s="44"/>
      <c r="D18" s="68"/>
      <c r="E18" s="121">
        <f>SUM(E15:E17)</f>
        <v>56504</v>
      </c>
      <c r="F18" s="82"/>
      <c r="G18" s="121">
        <f>SUM(G15:G17)</f>
        <v>58114</v>
      </c>
      <c r="H18" s="138"/>
      <c r="I18" s="121">
        <f>SUM(I15:I17)</f>
        <v>51695</v>
      </c>
      <c r="J18" s="138"/>
      <c r="K18" s="126">
        <f>SUM(K15:K17)</f>
        <v>51136</v>
      </c>
    </row>
    <row r="19" spans="1:11" ht="21" customHeight="1">
      <c r="A19" s="49" t="s">
        <v>170</v>
      </c>
      <c r="B19" s="22"/>
      <c r="C19" s="44"/>
      <c r="D19" s="68"/>
      <c r="E19" s="118">
        <f>E13-E18</f>
        <v>-26839</v>
      </c>
      <c r="F19" s="82"/>
      <c r="G19" s="118">
        <f>G13-G18</f>
        <v>-16289</v>
      </c>
      <c r="H19" s="138"/>
      <c r="I19" s="118">
        <f>I13-I18</f>
        <v>-25057</v>
      </c>
      <c r="J19" s="138"/>
      <c r="K19" s="134">
        <f>K13-K18</f>
        <v>-7740</v>
      </c>
    </row>
    <row r="20" spans="1:11" ht="21" customHeight="1">
      <c r="A20" s="7" t="s">
        <v>132</v>
      </c>
      <c r="C20" s="50"/>
      <c r="D20" s="68"/>
      <c r="E20" s="116">
        <v>-8139</v>
      </c>
      <c r="F20" s="82"/>
      <c r="G20" s="116">
        <v>-12229</v>
      </c>
      <c r="H20" s="138"/>
      <c r="I20" s="116">
        <v>-8123</v>
      </c>
      <c r="J20" s="138"/>
      <c r="K20" s="116">
        <v>-12219</v>
      </c>
    </row>
    <row r="21" spans="1:11" ht="21" customHeight="1">
      <c r="A21" s="49" t="s">
        <v>178</v>
      </c>
      <c r="C21" s="44"/>
      <c r="D21" s="68"/>
      <c r="E21" s="119">
        <f>SUM(E19:E20)</f>
        <v>-34978</v>
      </c>
      <c r="F21" s="82"/>
      <c r="G21" s="119">
        <f>SUM(G19:G20)</f>
        <v>-28518</v>
      </c>
      <c r="H21" s="138"/>
      <c r="I21" s="119">
        <f>SUM(I19:I20)</f>
        <v>-33180</v>
      </c>
      <c r="J21" s="138"/>
      <c r="K21" s="119">
        <f>SUM(K19:K20)</f>
        <v>-19959</v>
      </c>
    </row>
    <row r="22" spans="1:11" ht="21" customHeight="1">
      <c r="A22" s="7" t="s">
        <v>171</v>
      </c>
      <c r="C22" s="44" t="s">
        <v>168</v>
      </c>
      <c r="D22" s="68"/>
      <c r="E22" s="122">
        <v>6717</v>
      </c>
      <c r="F22" s="82"/>
      <c r="G22" s="122">
        <v>4685</v>
      </c>
      <c r="H22" s="138"/>
      <c r="I22" s="122">
        <v>6651</v>
      </c>
      <c r="J22" s="138"/>
      <c r="K22" s="122">
        <v>3682</v>
      </c>
    </row>
    <row r="23" spans="1:11" ht="21" customHeight="1">
      <c r="A23" s="22" t="s">
        <v>156</v>
      </c>
      <c r="C23" s="44"/>
      <c r="D23" s="68"/>
      <c r="E23" s="89">
        <f>SUM(E21:E22)</f>
        <v>-28261</v>
      </c>
      <c r="F23" s="82"/>
      <c r="G23" s="121">
        <f>SUM(G21:G22)</f>
        <v>-23833</v>
      </c>
      <c r="H23" s="138"/>
      <c r="I23" s="121">
        <f>SUM(I21:I22)</f>
        <v>-26529</v>
      </c>
      <c r="J23" s="138"/>
      <c r="K23" s="126">
        <f>SUM(K21:K22)</f>
        <v>-16277</v>
      </c>
    </row>
    <row r="24" spans="1:11" ht="21" customHeight="1">
      <c r="A24" s="22"/>
      <c r="C24" s="44"/>
      <c r="D24" s="45"/>
      <c r="E24" s="88"/>
      <c r="F24" s="82"/>
      <c r="G24" s="4"/>
      <c r="H24" s="82"/>
      <c r="I24" s="88"/>
      <c r="J24" s="46"/>
      <c r="K24" s="4"/>
    </row>
    <row r="25" spans="1:11" ht="21" customHeight="1">
      <c r="A25" s="22" t="s">
        <v>73</v>
      </c>
      <c r="C25" s="44"/>
      <c r="D25" s="45"/>
      <c r="E25" s="90">
        <v>0</v>
      </c>
      <c r="F25" s="82"/>
      <c r="G25" s="51">
        <v>0</v>
      </c>
      <c r="H25" s="82"/>
      <c r="I25" s="90">
        <v>0</v>
      </c>
      <c r="J25" s="46"/>
      <c r="K25" s="51">
        <v>0</v>
      </c>
    </row>
    <row r="26" spans="1:11" ht="21" customHeight="1">
      <c r="A26" s="22"/>
      <c r="C26" s="44"/>
      <c r="D26" s="45"/>
      <c r="E26" s="88"/>
      <c r="F26" s="82"/>
      <c r="G26" s="4"/>
      <c r="H26" s="82"/>
      <c r="I26" s="88"/>
      <c r="J26" s="46"/>
      <c r="K26" s="4"/>
    </row>
    <row r="27" spans="1:11" ht="21" customHeight="1" thickBot="1">
      <c r="A27" s="22" t="s">
        <v>55</v>
      </c>
      <c r="C27" s="44"/>
      <c r="D27" s="45"/>
      <c r="E27" s="96">
        <f>SUM(E23:E25)</f>
        <v>-28261</v>
      </c>
      <c r="F27" s="82"/>
      <c r="G27" s="97">
        <f>SUM(G23:G25)</f>
        <v>-23833</v>
      </c>
      <c r="H27" s="82"/>
      <c r="I27" s="96">
        <f>SUM(I23:I25)</f>
        <v>-26529</v>
      </c>
      <c r="J27" s="46"/>
      <c r="K27" s="97">
        <f>SUM(K23:K25)</f>
        <v>-16277</v>
      </c>
    </row>
    <row r="28" spans="1:11" ht="21" customHeight="1" thickTop="1">
      <c r="A28" s="22"/>
      <c r="C28" s="44"/>
      <c r="D28" s="45"/>
      <c r="E28" s="88"/>
      <c r="F28" s="82"/>
      <c r="G28" s="4"/>
      <c r="H28" s="82"/>
      <c r="I28" s="88"/>
      <c r="J28" s="46"/>
      <c r="K28" s="4"/>
    </row>
    <row r="29" spans="1:11" ht="21" customHeight="1">
      <c r="A29" s="22" t="s">
        <v>179</v>
      </c>
      <c r="B29" s="23"/>
      <c r="C29" s="117">
        <v>20</v>
      </c>
      <c r="D29" s="30"/>
      <c r="E29" s="82"/>
      <c r="F29" s="82"/>
      <c r="H29" s="82"/>
      <c r="I29" s="82"/>
      <c r="J29" s="23"/>
      <c r="K29" s="23"/>
    </row>
    <row r="30" spans="1:4" ht="21" customHeight="1">
      <c r="A30" s="7" t="s">
        <v>172</v>
      </c>
      <c r="B30" s="23"/>
      <c r="C30" s="130"/>
      <c r="D30" s="30"/>
    </row>
    <row r="31" spans="1:11" ht="21" customHeight="1" thickBot="1">
      <c r="A31" s="7" t="s">
        <v>173</v>
      </c>
      <c r="B31" s="23"/>
      <c r="C31" s="130"/>
      <c r="D31" s="30"/>
      <c r="E31" s="148">
        <f>E23/E32</f>
        <v>-0.06380452034289766</v>
      </c>
      <c r="F31" s="131"/>
      <c r="G31" s="148">
        <f>G23/G32</f>
        <v>-0.05551220625674017</v>
      </c>
      <c r="H31" s="131"/>
      <c r="I31" s="148">
        <f>I23/I32</f>
        <v>-0.05989420474069324</v>
      </c>
      <c r="J31" s="140"/>
      <c r="K31" s="148">
        <f>K23/K32</f>
        <v>-0.03791264973947719</v>
      </c>
    </row>
    <row r="32" spans="1:11" ht="21" customHeight="1" thickBot="1" thickTop="1">
      <c r="A32" s="7" t="s">
        <v>119</v>
      </c>
      <c r="B32" s="23"/>
      <c r="C32" s="130"/>
      <c r="D32" s="30"/>
      <c r="E32" s="132">
        <v>442931</v>
      </c>
      <c r="F32" s="82"/>
      <c r="G32" s="141">
        <v>429329</v>
      </c>
      <c r="H32" s="82"/>
      <c r="I32" s="132">
        <v>442931</v>
      </c>
      <c r="J32" s="82"/>
      <c r="K32" s="141">
        <v>429329</v>
      </c>
    </row>
    <row r="33" spans="2:7" ht="21" customHeight="1" thickTop="1">
      <c r="B33" s="23"/>
      <c r="C33" s="53"/>
      <c r="D33" s="52"/>
      <c r="E33" s="53"/>
      <c r="G33" s="53"/>
    </row>
    <row r="34" spans="1:15" ht="21" customHeight="1">
      <c r="A34" s="142" t="s">
        <v>174</v>
      </c>
      <c r="B34" s="143"/>
      <c r="C34" s="144"/>
      <c r="D34" s="145"/>
      <c r="E34" s="146"/>
      <c r="F34" s="145"/>
      <c r="G34" s="146"/>
      <c r="H34" s="146"/>
      <c r="I34" s="145"/>
      <c r="J34" s="146"/>
      <c r="K34" s="145"/>
      <c r="L34" s="146"/>
      <c r="M34" s="145"/>
      <c r="N34" s="144"/>
      <c r="O34" s="145"/>
    </row>
    <row r="35" spans="1:11" ht="21" customHeight="1" thickBot="1">
      <c r="A35" s="147" t="s">
        <v>173</v>
      </c>
      <c r="B35" s="143"/>
      <c r="C35" s="144"/>
      <c r="D35" s="145"/>
      <c r="E35" s="148">
        <f>E23/E36</f>
        <v>-0.06380452034289766</v>
      </c>
      <c r="F35" s="146"/>
      <c r="G35" s="148">
        <v>-0.055</v>
      </c>
      <c r="H35" s="146"/>
      <c r="I35" s="148">
        <f>I23/I36</f>
        <v>-0.05989420474069324</v>
      </c>
      <c r="J35" s="144"/>
      <c r="K35" s="148">
        <v>-0.038</v>
      </c>
    </row>
    <row r="36" spans="1:11" ht="21" customHeight="1" thickBot="1" thickTop="1">
      <c r="A36" s="147" t="s">
        <v>119</v>
      </c>
      <c r="B36" s="143"/>
      <c r="C36" s="143"/>
      <c r="D36" s="143"/>
      <c r="E36" s="149">
        <v>442931</v>
      </c>
      <c r="F36" s="146"/>
      <c r="G36" s="149">
        <v>433102</v>
      </c>
      <c r="H36" s="146"/>
      <c r="I36" s="149">
        <v>442931</v>
      </c>
      <c r="J36" s="144"/>
      <c r="K36" s="149">
        <v>433102</v>
      </c>
    </row>
    <row r="37" spans="2:7" ht="21" customHeight="1" thickTop="1">
      <c r="B37" s="23"/>
      <c r="C37" s="53"/>
      <c r="D37" s="52"/>
      <c r="E37" s="53"/>
      <c r="G37" s="53"/>
    </row>
    <row r="38" spans="1:7" ht="21" customHeight="1">
      <c r="A38" s="7" t="s">
        <v>22</v>
      </c>
      <c r="C38" s="32"/>
      <c r="D38" s="33"/>
      <c r="E38" s="32"/>
      <c r="G38" s="32"/>
    </row>
    <row r="39" spans="1:11" ht="21" customHeight="1">
      <c r="A39" s="23"/>
      <c r="B39" s="23"/>
      <c r="C39" s="32"/>
      <c r="D39" s="33"/>
      <c r="E39" s="1"/>
      <c r="G39" s="1"/>
      <c r="K39" s="1" t="s">
        <v>54</v>
      </c>
    </row>
    <row r="40" spans="1:7" ht="21" customHeight="1">
      <c r="A40" s="10" t="s">
        <v>107</v>
      </c>
      <c r="B40" s="30"/>
      <c r="C40" s="72"/>
      <c r="D40" s="52"/>
      <c r="E40" s="72"/>
      <c r="G40" s="72"/>
    </row>
    <row r="41" spans="1:7" ht="21" customHeight="1">
      <c r="A41" s="15" t="s">
        <v>126</v>
      </c>
      <c r="B41" s="17"/>
      <c r="C41" s="72"/>
      <c r="D41" s="17"/>
      <c r="E41" s="72"/>
      <c r="G41" s="72"/>
    </row>
    <row r="42" spans="1:7" ht="21" customHeight="1">
      <c r="A42" s="2" t="s">
        <v>186</v>
      </c>
      <c r="B42" s="37"/>
      <c r="C42" s="72"/>
      <c r="D42" s="17"/>
      <c r="E42" s="72"/>
      <c r="G42" s="72"/>
    </row>
    <row r="43" spans="2:11" ht="21" customHeight="1">
      <c r="B43" s="37"/>
      <c r="C43" s="38"/>
      <c r="D43" s="37"/>
      <c r="E43" s="39"/>
      <c r="G43" s="39"/>
      <c r="K43" s="39" t="s">
        <v>76</v>
      </c>
    </row>
    <row r="44" spans="2:11" ht="21" customHeight="1">
      <c r="B44" s="37"/>
      <c r="C44" s="38"/>
      <c r="D44" s="37"/>
      <c r="E44" s="166" t="s">
        <v>97</v>
      </c>
      <c r="F44" s="166"/>
      <c r="G44" s="166"/>
      <c r="I44" s="164" t="s">
        <v>98</v>
      </c>
      <c r="J44" s="164"/>
      <c r="K44" s="164"/>
    </row>
    <row r="45" spans="2:11" ht="21" customHeight="1">
      <c r="B45" s="37"/>
      <c r="C45" s="40" t="s">
        <v>13</v>
      </c>
      <c r="D45" s="37"/>
      <c r="E45" s="41">
        <v>2566</v>
      </c>
      <c r="G45" s="41">
        <v>2565</v>
      </c>
      <c r="I45" s="41">
        <v>2566</v>
      </c>
      <c r="J45" s="42"/>
      <c r="K45" s="41">
        <v>2565</v>
      </c>
    </row>
    <row r="46" spans="1:11" ht="21" customHeight="1">
      <c r="A46" s="22" t="s">
        <v>52</v>
      </c>
      <c r="C46" s="42"/>
      <c r="D46" s="42"/>
      <c r="E46" s="43"/>
      <c r="G46" s="43"/>
      <c r="I46" s="43"/>
      <c r="J46" s="42"/>
      <c r="K46" s="43"/>
    </row>
    <row r="47" spans="1:11" ht="21" customHeight="1">
      <c r="A47" s="22" t="s">
        <v>16</v>
      </c>
      <c r="C47" s="44"/>
      <c r="D47" s="45"/>
      <c r="E47" s="32"/>
      <c r="G47" s="32"/>
      <c r="I47" s="32"/>
      <c r="J47" s="45"/>
      <c r="K47" s="32"/>
    </row>
    <row r="48" spans="1:11" ht="21" customHeight="1">
      <c r="A48" s="7" t="s">
        <v>25</v>
      </c>
      <c r="C48" s="44" t="s">
        <v>92</v>
      </c>
      <c r="D48" s="68"/>
      <c r="E48" s="137">
        <v>34175</v>
      </c>
      <c r="F48" s="82"/>
      <c r="G48" s="137">
        <v>58669</v>
      </c>
      <c r="H48" s="138"/>
      <c r="I48" s="137">
        <v>32999</v>
      </c>
      <c r="J48" s="138"/>
      <c r="K48" s="137">
        <v>56466</v>
      </c>
    </row>
    <row r="49" spans="1:11" ht="21" customHeight="1">
      <c r="A49" s="7" t="s">
        <v>27</v>
      </c>
      <c r="C49" s="44" t="s">
        <v>158</v>
      </c>
      <c r="D49" s="68"/>
      <c r="E49" s="137">
        <v>20284</v>
      </c>
      <c r="F49" s="82"/>
      <c r="G49" s="137">
        <v>22928</v>
      </c>
      <c r="H49" s="138"/>
      <c r="I49" s="137">
        <v>12475</v>
      </c>
      <c r="J49" s="138"/>
      <c r="K49" s="137">
        <v>8702</v>
      </c>
    </row>
    <row r="50" spans="1:11" ht="21" customHeight="1">
      <c r="A50" s="47" t="s">
        <v>26</v>
      </c>
      <c r="C50" s="44"/>
      <c r="D50" s="68"/>
      <c r="E50" s="137">
        <v>5863</v>
      </c>
      <c r="F50" s="82"/>
      <c r="G50" s="137">
        <v>5760</v>
      </c>
      <c r="H50" s="138"/>
      <c r="I50" s="137">
        <v>6535</v>
      </c>
      <c r="J50" s="138"/>
      <c r="K50" s="137">
        <v>14895</v>
      </c>
    </row>
    <row r="51" spans="1:11" ht="21" customHeight="1">
      <c r="A51" s="22" t="s">
        <v>7</v>
      </c>
      <c r="C51" s="44"/>
      <c r="D51" s="68"/>
      <c r="E51" s="121">
        <f>SUM(E48:E50)</f>
        <v>60322</v>
      </c>
      <c r="F51" s="82"/>
      <c r="G51" s="121">
        <f>SUM(G48:G50)</f>
        <v>87357</v>
      </c>
      <c r="H51" s="138"/>
      <c r="I51" s="121">
        <f>SUM(I48:I50)</f>
        <v>52009</v>
      </c>
      <c r="J51" s="138"/>
      <c r="K51" s="126">
        <f>SUM(K48:K50)</f>
        <v>80063</v>
      </c>
    </row>
    <row r="52" spans="1:11" ht="21" customHeight="1">
      <c r="A52" s="22" t="s">
        <v>15</v>
      </c>
      <c r="C52" s="44"/>
      <c r="D52" s="68"/>
      <c r="E52" s="118"/>
      <c r="F52" s="82"/>
      <c r="G52" s="118"/>
      <c r="H52" s="138"/>
      <c r="I52" s="118"/>
      <c r="J52" s="138"/>
      <c r="K52" s="120"/>
    </row>
    <row r="53" spans="1:11" ht="21" customHeight="1">
      <c r="A53" s="7" t="s">
        <v>116</v>
      </c>
      <c r="C53" s="44"/>
      <c r="D53" s="68"/>
      <c r="E53" s="118">
        <v>11265</v>
      </c>
      <c r="F53" s="82"/>
      <c r="G53" s="118">
        <v>13127</v>
      </c>
      <c r="H53" s="138"/>
      <c r="I53" s="118">
        <v>6666</v>
      </c>
      <c r="J53" s="138"/>
      <c r="K53" s="118">
        <v>6703</v>
      </c>
    </row>
    <row r="54" spans="1:11" ht="21" customHeight="1">
      <c r="A54" s="48" t="s">
        <v>32</v>
      </c>
      <c r="C54" s="44"/>
      <c r="D54" s="68"/>
      <c r="E54" s="118">
        <v>36948</v>
      </c>
      <c r="F54" s="82"/>
      <c r="G54" s="118">
        <v>36706</v>
      </c>
      <c r="H54" s="138"/>
      <c r="I54" s="118">
        <v>33997</v>
      </c>
      <c r="J54" s="138"/>
      <c r="K54" s="118">
        <v>34051</v>
      </c>
    </row>
    <row r="55" spans="1:11" ht="21" customHeight="1">
      <c r="A55" s="48" t="s">
        <v>131</v>
      </c>
      <c r="C55" s="44" t="s">
        <v>129</v>
      </c>
      <c r="D55" s="68"/>
      <c r="E55" s="118">
        <v>50386</v>
      </c>
      <c r="F55" s="82"/>
      <c r="G55" s="118">
        <v>63730</v>
      </c>
      <c r="H55" s="138"/>
      <c r="I55" s="118">
        <v>47534</v>
      </c>
      <c r="J55" s="138"/>
      <c r="K55" s="118">
        <v>60015</v>
      </c>
    </row>
    <row r="56" spans="1:11" ht="21" customHeight="1">
      <c r="A56" s="22" t="s">
        <v>9</v>
      </c>
      <c r="C56" s="44"/>
      <c r="D56" s="68"/>
      <c r="E56" s="121">
        <f>SUM(E53:E55)</f>
        <v>98599</v>
      </c>
      <c r="F56" s="82"/>
      <c r="G56" s="121">
        <f>SUM(G53:G55)</f>
        <v>113563</v>
      </c>
      <c r="H56" s="138"/>
      <c r="I56" s="121">
        <f>SUM(I53:I55)</f>
        <v>88197</v>
      </c>
      <c r="J56" s="138"/>
      <c r="K56" s="126">
        <f>SUM(K53:K55)</f>
        <v>100769</v>
      </c>
    </row>
    <row r="57" spans="1:11" ht="21" customHeight="1">
      <c r="A57" s="49" t="s">
        <v>170</v>
      </c>
      <c r="B57" s="22"/>
      <c r="C57" s="44"/>
      <c r="D57" s="68"/>
      <c r="E57" s="118">
        <f>E51-E56</f>
        <v>-38277</v>
      </c>
      <c r="F57" s="82"/>
      <c r="G57" s="118">
        <f>G51-G56</f>
        <v>-26206</v>
      </c>
      <c r="H57" s="138"/>
      <c r="I57" s="118">
        <f>I51-I56</f>
        <v>-36188</v>
      </c>
      <c r="J57" s="138"/>
      <c r="K57" s="134">
        <f>K51-K56</f>
        <v>-20706</v>
      </c>
    </row>
    <row r="58" spans="1:11" ht="21" customHeight="1">
      <c r="A58" s="7" t="s">
        <v>132</v>
      </c>
      <c r="C58" s="50"/>
      <c r="D58" s="68"/>
      <c r="E58" s="116">
        <v>-21907</v>
      </c>
      <c r="F58" s="82"/>
      <c r="G58" s="116">
        <v>-24997</v>
      </c>
      <c r="H58" s="138"/>
      <c r="I58" s="116">
        <v>-21874</v>
      </c>
      <c r="J58" s="138"/>
      <c r="K58" s="116">
        <v>-25010</v>
      </c>
    </row>
    <row r="59" spans="1:11" ht="21" customHeight="1">
      <c r="A59" s="49" t="s">
        <v>178</v>
      </c>
      <c r="C59" s="44"/>
      <c r="D59" s="68"/>
      <c r="E59" s="119">
        <f>SUM(E57:E58)</f>
        <v>-60184</v>
      </c>
      <c r="F59" s="82"/>
      <c r="G59" s="119">
        <f>SUM(G57:G58)</f>
        <v>-51203</v>
      </c>
      <c r="H59" s="138"/>
      <c r="I59" s="119">
        <f>SUM(I57:I58)</f>
        <v>-58062</v>
      </c>
      <c r="J59" s="138"/>
      <c r="K59" s="119">
        <f>SUM(K57:K58)</f>
        <v>-45716</v>
      </c>
    </row>
    <row r="60" spans="1:11" ht="21" customHeight="1">
      <c r="A60" s="7" t="s">
        <v>171</v>
      </c>
      <c r="C60" s="44" t="s">
        <v>168</v>
      </c>
      <c r="D60" s="68"/>
      <c r="E60" s="122">
        <v>8328</v>
      </c>
      <c r="F60" s="82"/>
      <c r="G60" s="122">
        <v>6384</v>
      </c>
      <c r="H60" s="138"/>
      <c r="I60" s="122">
        <v>8370</v>
      </c>
      <c r="J60" s="138"/>
      <c r="K60" s="122">
        <v>7214</v>
      </c>
    </row>
    <row r="61" spans="1:11" ht="21" customHeight="1">
      <c r="A61" s="22" t="s">
        <v>156</v>
      </c>
      <c r="C61" s="44"/>
      <c r="D61" s="68"/>
      <c r="E61" s="89">
        <f>SUM(E59:E60)</f>
        <v>-51856</v>
      </c>
      <c r="F61" s="82"/>
      <c r="G61" s="121">
        <f>SUM(G59:G60)</f>
        <v>-44819</v>
      </c>
      <c r="H61" s="138"/>
      <c r="I61" s="121">
        <f>SUM(I59:I60)</f>
        <v>-49692</v>
      </c>
      <c r="J61" s="138"/>
      <c r="K61" s="126">
        <f>SUM(K59:K60)</f>
        <v>-38502</v>
      </c>
    </row>
    <row r="62" spans="1:11" ht="21" customHeight="1">
      <c r="A62" s="22"/>
      <c r="C62" s="44"/>
      <c r="D62" s="45"/>
      <c r="E62" s="88"/>
      <c r="F62" s="82"/>
      <c r="G62" s="4"/>
      <c r="H62" s="82"/>
      <c r="I62" s="88"/>
      <c r="J62" s="46"/>
      <c r="K62" s="4"/>
    </row>
    <row r="63" spans="1:11" ht="21" customHeight="1">
      <c r="A63" s="22" t="s">
        <v>73</v>
      </c>
      <c r="C63" s="44"/>
      <c r="D63" s="45"/>
      <c r="E63" s="90">
        <v>0</v>
      </c>
      <c r="F63" s="82"/>
      <c r="G63" s="51">
        <v>0</v>
      </c>
      <c r="H63" s="82"/>
      <c r="I63" s="90">
        <v>0</v>
      </c>
      <c r="J63" s="46"/>
      <c r="K63" s="51">
        <v>0</v>
      </c>
    </row>
    <row r="64" spans="1:11" ht="21" customHeight="1">
      <c r="A64" s="22"/>
      <c r="C64" s="44"/>
      <c r="D64" s="45"/>
      <c r="E64" s="88"/>
      <c r="F64" s="82"/>
      <c r="G64" s="4"/>
      <c r="H64" s="82"/>
      <c r="I64" s="88"/>
      <c r="J64" s="46"/>
      <c r="K64" s="4"/>
    </row>
    <row r="65" spans="1:11" ht="21" customHeight="1" thickBot="1">
      <c r="A65" s="22" t="s">
        <v>55</v>
      </c>
      <c r="C65" s="44"/>
      <c r="D65" s="45"/>
      <c r="E65" s="96">
        <f>SUM(E61:E63)</f>
        <v>-51856</v>
      </c>
      <c r="F65" s="82"/>
      <c r="G65" s="97">
        <f>SUM(G61:G63)</f>
        <v>-44819</v>
      </c>
      <c r="H65" s="82"/>
      <c r="I65" s="96">
        <f>SUM(I61:I63)</f>
        <v>-49692</v>
      </c>
      <c r="J65" s="46"/>
      <c r="K65" s="97">
        <f>SUM(K61:K63)</f>
        <v>-38502</v>
      </c>
    </row>
    <row r="66" spans="1:11" ht="21" customHeight="1" thickTop="1">
      <c r="A66" s="22"/>
      <c r="C66" s="44"/>
      <c r="D66" s="45"/>
      <c r="E66" s="88"/>
      <c r="F66" s="82"/>
      <c r="G66" s="4"/>
      <c r="H66" s="82"/>
      <c r="I66" s="88"/>
      <c r="J66" s="46"/>
      <c r="K66" s="4"/>
    </row>
    <row r="67" spans="1:11" ht="21" customHeight="1">
      <c r="A67" s="22" t="s">
        <v>179</v>
      </c>
      <c r="B67" s="23"/>
      <c r="C67" s="117">
        <v>20</v>
      </c>
      <c r="D67" s="30"/>
      <c r="E67" s="82"/>
      <c r="F67" s="82"/>
      <c r="H67" s="82"/>
      <c r="I67" s="82"/>
      <c r="J67" s="23"/>
      <c r="K67" s="23"/>
    </row>
    <row r="68" spans="1:4" ht="21" customHeight="1">
      <c r="A68" s="7" t="s">
        <v>172</v>
      </c>
      <c r="B68" s="23"/>
      <c r="C68" s="130"/>
      <c r="D68" s="30"/>
    </row>
    <row r="69" spans="1:11" ht="21" customHeight="1" thickBot="1">
      <c r="A69" s="7" t="s">
        <v>173</v>
      </c>
      <c r="B69" s="23"/>
      <c r="C69" s="130"/>
      <c r="D69" s="30"/>
      <c r="E69" s="139">
        <f>E61/E70</f>
        <v>-0.11707466851496057</v>
      </c>
      <c r="F69" s="131"/>
      <c r="G69" s="139">
        <f>G61/G70</f>
        <v>-0.10439580916709758</v>
      </c>
      <c r="H69" s="131"/>
      <c r="I69" s="139">
        <f>I61/I70</f>
        <v>-0.11218903170019709</v>
      </c>
      <c r="J69" s="140"/>
      <c r="K69" s="139">
        <f>K61/K70</f>
        <v>-0.08968177434908389</v>
      </c>
    </row>
    <row r="70" spans="1:11" ht="21" customHeight="1" thickBot="1" thickTop="1">
      <c r="A70" s="7" t="s">
        <v>119</v>
      </c>
      <c r="B70" s="23"/>
      <c r="C70" s="130"/>
      <c r="D70" s="30"/>
      <c r="E70" s="132">
        <v>442931</v>
      </c>
      <c r="F70" s="82"/>
      <c r="G70" s="132">
        <v>429318</v>
      </c>
      <c r="H70" s="82"/>
      <c r="I70" s="132">
        <v>442931</v>
      </c>
      <c r="J70" s="82"/>
      <c r="K70" s="132">
        <v>429318</v>
      </c>
    </row>
    <row r="71" spans="2:7" ht="21" customHeight="1" thickTop="1">
      <c r="B71" s="23"/>
      <c r="C71" s="53"/>
      <c r="D71" s="52"/>
      <c r="E71" s="53"/>
      <c r="G71" s="53"/>
    </row>
    <row r="72" spans="1:15" ht="21" customHeight="1">
      <c r="A72" s="142" t="s">
        <v>174</v>
      </c>
      <c r="B72" s="143"/>
      <c r="C72" s="144"/>
      <c r="D72" s="145"/>
      <c r="E72" s="146"/>
      <c r="F72" s="145"/>
      <c r="G72" s="146"/>
      <c r="H72" s="146"/>
      <c r="I72" s="145"/>
      <c r="J72" s="146"/>
      <c r="K72" s="145"/>
      <c r="L72" s="146"/>
      <c r="M72" s="145"/>
      <c r="N72" s="144"/>
      <c r="O72" s="145"/>
    </row>
    <row r="73" spans="1:11" ht="21" customHeight="1" thickBot="1">
      <c r="A73" s="147" t="s">
        <v>173</v>
      </c>
      <c r="B73" s="143"/>
      <c r="C73" s="144"/>
      <c r="D73" s="145"/>
      <c r="E73" s="148">
        <f>E61/E74</f>
        <v>-0.11707466851496057</v>
      </c>
      <c r="F73" s="146"/>
      <c r="G73" s="148">
        <v>-0.103</v>
      </c>
      <c r="H73" s="146"/>
      <c r="I73" s="148">
        <f>I61/I74</f>
        <v>-0.11218903170019709</v>
      </c>
      <c r="J73" s="144"/>
      <c r="K73" s="148">
        <v>-0.089</v>
      </c>
    </row>
    <row r="74" spans="1:11" ht="21" customHeight="1" thickBot="1" thickTop="1">
      <c r="A74" s="147" t="s">
        <v>119</v>
      </c>
      <c r="B74" s="143"/>
      <c r="C74" s="143"/>
      <c r="D74" s="143"/>
      <c r="E74" s="149">
        <v>442931</v>
      </c>
      <c r="F74" s="146"/>
      <c r="G74" s="149">
        <v>433087</v>
      </c>
      <c r="H74" s="146"/>
      <c r="I74" s="149">
        <v>442931</v>
      </c>
      <c r="J74" s="144"/>
      <c r="K74" s="149">
        <v>433087</v>
      </c>
    </row>
    <row r="75" spans="2:7" ht="21" customHeight="1" thickTop="1">
      <c r="B75" s="23"/>
      <c r="C75" s="53"/>
      <c r="D75" s="52"/>
      <c r="E75" s="53"/>
      <c r="G75" s="53"/>
    </row>
    <row r="76" spans="1:7" ht="21" customHeight="1">
      <c r="A76" s="7" t="s">
        <v>22</v>
      </c>
      <c r="C76" s="32"/>
      <c r="D76" s="33"/>
      <c r="E76" s="32"/>
      <c r="G76" s="32"/>
    </row>
    <row r="77" spans="3:7" ht="21" customHeight="1">
      <c r="C77" s="32"/>
      <c r="D77" s="45"/>
      <c r="E77" s="32"/>
      <c r="G77" s="32"/>
    </row>
  </sheetData>
  <sheetProtection/>
  <mergeCells count="4">
    <mergeCell ref="I44:K44"/>
    <mergeCell ref="E44:G44"/>
    <mergeCell ref="E6:G6"/>
    <mergeCell ref="I6:K6"/>
  </mergeCells>
  <printOptions horizontalCentered="1"/>
  <pageMargins left="0.7874015748031497" right="0.3937007874015748" top="0.7874015748031497" bottom="0.1968503937007874" header="0.1968503937007874" footer="0.1968503937007874"/>
  <pageSetup firstPageNumber="2" useFirstPageNumber="1" fitToHeight="0" horizontalDpi="600" verticalDpi="600" orientation="portrait" paperSize="9" scale="80" r:id="rId2"/>
  <rowBreaks count="1" manualBreakCount="1">
    <brk id="38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BreakPreview" zoomScale="85" zoomScaleNormal="85" zoomScaleSheetLayoutView="85" zoomScalePageLayoutView="0" workbookViewId="0" topLeftCell="A1">
      <selection activeCell="A14" sqref="A14"/>
    </sheetView>
  </sheetViews>
  <sheetFormatPr defaultColWidth="9.140625" defaultRowHeight="21.75"/>
  <cols>
    <col min="1" max="1" width="52.28125" style="7" customWidth="1"/>
    <col min="2" max="2" width="1.8515625" style="7" customWidth="1"/>
    <col min="3" max="3" width="16.7109375" style="8" customWidth="1"/>
    <col min="4" max="4" width="1.7109375" style="9" customWidth="1"/>
    <col min="5" max="5" width="16.7109375" style="8" customWidth="1"/>
    <col min="6" max="6" width="1.7109375" style="8" customWidth="1"/>
    <col min="7" max="7" width="16.7109375" style="8" customWidth="1"/>
    <col min="8" max="8" width="1.7109375" style="9" customWidth="1"/>
    <col min="9" max="9" width="16.7109375" style="8" customWidth="1"/>
    <col min="10" max="10" width="1.7109375" style="9" customWidth="1"/>
    <col min="11" max="11" width="16.7109375" style="9" customWidth="1"/>
    <col min="12" max="12" width="1.7109375" style="9" customWidth="1"/>
    <col min="13" max="13" width="16.7109375" style="7" customWidth="1"/>
    <col min="14" max="14" width="0.13671875" style="7" customWidth="1"/>
    <col min="15" max="15" width="9.140625" style="7" customWidth="1"/>
    <col min="16" max="16" width="12.00390625" style="7" bestFit="1" customWidth="1"/>
    <col min="17" max="17" width="9.140625" style="7" customWidth="1"/>
    <col min="18" max="18" width="13.421875" style="7" bestFit="1" customWidth="1"/>
    <col min="19" max="16384" width="9.140625" style="7" customWidth="1"/>
  </cols>
  <sheetData>
    <row r="1" ht="21.75">
      <c r="M1" s="1" t="s">
        <v>54</v>
      </c>
    </row>
    <row r="2" spans="1:12" ht="21.75">
      <c r="A2" s="10" t="s">
        <v>107</v>
      </c>
      <c r="B2" s="10"/>
      <c r="C2" s="11"/>
      <c r="D2" s="12"/>
      <c r="E2" s="11"/>
      <c r="F2" s="11"/>
      <c r="G2" s="11"/>
      <c r="H2" s="12"/>
      <c r="I2" s="11"/>
      <c r="J2" s="12"/>
      <c r="K2" s="12"/>
      <c r="L2" s="12"/>
    </row>
    <row r="3" spans="1:14" ht="23.25">
      <c r="A3" s="133" t="s">
        <v>112</v>
      </c>
      <c r="B3" s="10"/>
      <c r="C3" s="10"/>
      <c r="D3" s="10"/>
      <c r="E3" s="10"/>
      <c r="F3" s="10"/>
      <c r="G3" s="10"/>
      <c r="H3" s="10"/>
      <c r="I3" s="10"/>
      <c r="J3" s="13"/>
      <c r="K3" s="10"/>
      <c r="L3" s="13"/>
      <c r="N3" s="14"/>
    </row>
    <row r="4" spans="1:14" ht="21.75">
      <c r="A4" s="2" t="s">
        <v>186</v>
      </c>
      <c r="B4" s="15"/>
      <c r="C4" s="15"/>
      <c r="D4" s="15"/>
      <c r="E4" s="15"/>
      <c r="F4" s="15"/>
      <c r="G4" s="15"/>
      <c r="H4" s="15"/>
      <c r="I4" s="15"/>
      <c r="J4" s="16"/>
      <c r="K4" s="15"/>
      <c r="L4" s="16"/>
      <c r="N4" s="14"/>
    </row>
    <row r="5" spans="1:14" ht="21.75">
      <c r="A5" s="17"/>
      <c r="B5" s="17"/>
      <c r="C5" s="17"/>
      <c r="D5" s="17"/>
      <c r="E5" s="17"/>
      <c r="F5" s="17"/>
      <c r="G5" s="17"/>
      <c r="H5" s="17"/>
      <c r="I5" s="17"/>
      <c r="J5" s="18"/>
      <c r="K5" s="18"/>
      <c r="L5" s="18"/>
      <c r="M5" s="18" t="s">
        <v>53</v>
      </c>
      <c r="N5" s="17"/>
    </row>
    <row r="6" spans="1:14" ht="21.75">
      <c r="A6" s="17"/>
      <c r="B6" s="17"/>
      <c r="C6" s="170" t="s">
        <v>97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"/>
    </row>
    <row r="7" spans="3:14" ht="21.75">
      <c r="C7" s="19" t="s">
        <v>95</v>
      </c>
      <c r="D7" s="21"/>
      <c r="E7" s="30"/>
      <c r="F7" s="30"/>
      <c r="G7" s="167" t="s">
        <v>90</v>
      </c>
      <c r="H7" s="21"/>
      <c r="I7" s="169" t="s">
        <v>21</v>
      </c>
      <c r="J7" s="169"/>
      <c r="K7" s="169"/>
      <c r="L7" s="21"/>
      <c r="M7" s="19"/>
      <c r="N7" s="9"/>
    </row>
    <row r="8" spans="3:14" ht="21.75">
      <c r="C8" s="19" t="s">
        <v>69</v>
      </c>
      <c r="D8" s="21"/>
      <c r="E8" s="19" t="s">
        <v>61</v>
      </c>
      <c r="F8" s="19"/>
      <c r="G8" s="167"/>
      <c r="H8" s="21"/>
      <c r="I8" s="19" t="s">
        <v>34</v>
      </c>
      <c r="J8" s="21"/>
      <c r="K8" s="19"/>
      <c r="L8" s="21"/>
      <c r="M8" s="80" t="s">
        <v>10</v>
      </c>
      <c r="N8" s="9"/>
    </row>
    <row r="9" spans="3:14" ht="21.75">
      <c r="C9" s="20" t="s">
        <v>68</v>
      </c>
      <c r="D9" s="21"/>
      <c r="E9" s="20" t="s">
        <v>62</v>
      </c>
      <c r="F9" s="21"/>
      <c r="G9" s="168"/>
      <c r="H9" s="21"/>
      <c r="I9" s="20" t="s">
        <v>35</v>
      </c>
      <c r="J9" s="21"/>
      <c r="K9" s="20" t="s">
        <v>31</v>
      </c>
      <c r="L9" s="31"/>
      <c r="M9" s="81" t="s">
        <v>18</v>
      </c>
      <c r="N9" s="9"/>
    </row>
    <row r="10" spans="1:14" ht="21.75">
      <c r="A10" s="22" t="s">
        <v>152</v>
      </c>
      <c r="C10" s="6">
        <v>221449</v>
      </c>
      <c r="D10" s="6"/>
      <c r="E10" s="6">
        <v>82318</v>
      </c>
      <c r="F10" s="6"/>
      <c r="G10" s="6">
        <v>392750</v>
      </c>
      <c r="H10" s="6"/>
      <c r="I10" s="6">
        <v>30000</v>
      </c>
      <c r="J10" s="4"/>
      <c r="K10" s="6">
        <v>213080</v>
      </c>
      <c r="L10" s="6"/>
      <c r="M10" s="6">
        <f>SUM(C10:K10)</f>
        <v>939597</v>
      </c>
      <c r="N10" s="9"/>
    </row>
    <row r="11" spans="1:14" ht="21.75">
      <c r="A11" s="7" t="s">
        <v>156</v>
      </c>
      <c r="B11" s="23"/>
      <c r="C11" s="58">
        <v>0</v>
      </c>
      <c r="D11" s="6"/>
      <c r="E11" s="58">
        <v>0</v>
      </c>
      <c r="F11" s="6"/>
      <c r="G11" s="58">
        <v>0</v>
      </c>
      <c r="H11" s="6"/>
      <c r="I11" s="58">
        <v>0</v>
      </c>
      <c r="J11" s="4"/>
      <c r="K11" s="58">
        <f>PL!G61</f>
        <v>-44819</v>
      </c>
      <c r="L11" s="6"/>
      <c r="M11" s="58">
        <f>SUM(C11:K11)</f>
        <v>-44819</v>
      </c>
      <c r="N11" s="24"/>
    </row>
    <row r="12" spans="1:14" ht="21.75">
      <c r="A12" s="7" t="s">
        <v>109</v>
      </c>
      <c r="B12" s="23"/>
      <c r="C12" s="59">
        <v>0</v>
      </c>
      <c r="D12" s="6"/>
      <c r="E12" s="59">
        <v>0</v>
      </c>
      <c r="F12" s="6"/>
      <c r="G12" s="59">
        <v>0</v>
      </c>
      <c r="H12" s="6"/>
      <c r="I12" s="59">
        <v>0</v>
      </c>
      <c r="J12" s="4"/>
      <c r="K12" s="59">
        <v>0</v>
      </c>
      <c r="L12" s="6"/>
      <c r="M12" s="59">
        <f>SUM(C12:K12)</f>
        <v>0</v>
      </c>
      <c r="N12" s="24"/>
    </row>
    <row r="13" spans="1:14" ht="21.75">
      <c r="A13" s="7" t="s">
        <v>55</v>
      </c>
      <c r="B13" s="23"/>
      <c r="C13" s="6">
        <f>SUM(C11:C12)</f>
        <v>0</v>
      </c>
      <c r="D13" s="6"/>
      <c r="E13" s="6">
        <f>SUM(E11:E12)</f>
        <v>0</v>
      </c>
      <c r="F13" s="6"/>
      <c r="G13" s="6">
        <f>SUM(G11:G12)</f>
        <v>0</v>
      </c>
      <c r="H13" s="6"/>
      <c r="I13" s="6">
        <f>SUM(I11:I12)</f>
        <v>0</v>
      </c>
      <c r="J13" s="4"/>
      <c r="K13" s="6">
        <f>SUM(K11:K12)</f>
        <v>-44819</v>
      </c>
      <c r="L13" s="6"/>
      <c r="M13" s="6">
        <f>SUM(C13:K13)</f>
        <v>-44819</v>
      </c>
      <c r="N13" s="24"/>
    </row>
    <row r="14" spans="1:14" ht="21.75">
      <c r="A14" s="7" t="s">
        <v>169</v>
      </c>
      <c r="B14" s="23"/>
      <c r="C14" s="6">
        <v>221449</v>
      </c>
      <c r="D14" s="6"/>
      <c r="E14" s="6">
        <v>44291</v>
      </c>
      <c r="F14" s="6"/>
      <c r="G14" s="6">
        <v>0</v>
      </c>
      <c r="H14" s="6"/>
      <c r="I14" s="6">
        <v>0</v>
      </c>
      <c r="J14" s="6"/>
      <c r="K14" s="6">
        <v>0</v>
      </c>
      <c r="L14" s="6"/>
      <c r="M14" s="6">
        <f>SUM(C14:K14)</f>
        <v>265740</v>
      </c>
      <c r="N14" s="24"/>
    </row>
    <row r="15" spans="1:14" ht="21.75">
      <c r="A15" t="s">
        <v>187</v>
      </c>
      <c r="B15" s="2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24"/>
    </row>
    <row r="16" spans="1:14" ht="21.75">
      <c r="A16" t="s">
        <v>194</v>
      </c>
      <c r="B16" s="23"/>
      <c r="C16" s="6">
        <v>0</v>
      </c>
      <c r="D16" s="6"/>
      <c r="E16" s="6">
        <v>392646</v>
      </c>
      <c r="F16" s="6"/>
      <c r="G16" s="6">
        <v>-392646</v>
      </c>
      <c r="H16" s="6"/>
      <c r="I16" s="6">
        <v>0</v>
      </c>
      <c r="J16" s="6"/>
      <c r="K16" s="6">
        <v>0</v>
      </c>
      <c r="L16" s="6"/>
      <c r="M16" s="6">
        <f>SUM(C16:K16)</f>
        <v>0</v>
      </c>
      <c r="N16" s="24"/>
    </row>
    <row r="17" spans="1:14" ht="21.75">
      <c r="A17" s="7" t="s">
        <v>163</v>
      </c>
      <c r="B17" s="23"/>
      <c r="C17"/>
      <c r="D17"/>
      <c r="E17"/>
      <c r="F17"/>
      <c r="G17"/>
      <c r="H17"/>
      <c r="I17"/>
      <c r="J17"/>
      <c r="K17"/>
      <c r="L17"/>
      <c r="M17"/>
      <c r="N17" s="24"/>
    </row>
    <row r="18" spans="1:14" ht="21.75">
      <c r="A18" s="128" t="s">
        <v>180</v>
      </c>
      <c r="B18" s="23"/>
      <c r="C18" s="6">
        <v>33</v>
      </c>
      <c r="D18" s="6"/>
      <c r="E18" s="6">
        <v>154</v>
      </c>
      <c r="F18" s="6"/>
      <c r="G18" s="6">
        <v>-104</v>
      </c>
      <c r="H18" s="6"/>
      <c r="I18" s="6">
        <v>0</v>
      </c>
      <c r="J18" s="4"/>
      <c r="K18" s="6">
        <v>0</v>
      </c>
      <c r="L18" s="6"/>
      <c r="M18" s="6">
        <f>SUM(C18:K18)</f>
        <v>83</v>
      </c>
      <c r="N18" s="24"/>
    </row>
    <row r="19" spans="1:14" ht="22.5" thickBot="1">
      <c r="A19" s="22" t="s">
        <v>184</v>
      </c>
      <c r="B19" s="22"/>
      <c r="C19" s="26">
        <f>SUM(C10:C18)-C13</f>
        <v>442931</v>
      </c>
      <c r="D19" s="6"/>
      <c r="E19" s="26">
        <f>SUM(E10:E18)-E13</f>
        <v>519409</v>
      </c>
      <c r="F19" s="6"/>
      <c r="G19" s="26">
        <f>SUM(G10:G18)-G13</f>
        <v>0</v>
      </c>
      <c r="H19" s="6"/>
      <c r="I19" s="26">
        <f>SUM(I10:I18)-I13</f>
        <v>30000</v>
      </c>
      <c r="J19" s="4"/>
      <c r="K19" s="26">
        <f>SUM(K10:K18)-K13</f>
        <v>168261</v>
      </c>
      <c r="L19" s="6"/>
      <c r="M19" s="26">
        <f>SUM(M10:M18)-M13</f>
        <v>1160601</v>
      </c>
      <c r="N19" s="24"/>
    </row>
    <row r="20" spans="3:14" ht="22.5" thickTop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"/>
    </row>
    <row r="21" spans="1:16" ht="21.75">
      <c r="A21" s="22" t="s">
        <v>165</v>
      </c>
      <c r="C21" s="6">
        <v>442931</v>
      </c>
      <c r="D21" s="6"/>
      <c r="E21" s="6">
        <v>519409</v>
      </c>
      <c r="F21" s="6"/>
      <c r="G21" s="6">
        <v>0</v>
      </c>
      <c r="H21" s="6"/>
      <c r="I21" s="6">
        <v>30000</v>
      </c>
      <c r="J21" s="4"/>
      <c r="K21" s="6">
        <v>116089</v>
      </c>
      <c r="L21" s="6"/>
      <c r="M21" s="6">
        <f>SUM(C21:K21)</f>
        <v>1108429</v>
      </c>
      <c r="N21" s="9"/>
      <c r="P21" s="29"/>
    </row>
    <row r="22" spans="1:14" ht="21.75">
      <c r="A22" s="7" t="s">
        <v>156</v>
      </c>
      <c r="B22" s="23"/>
      <c r="C22" s="58">
        <v>0</v>
      </c>
      <c r="D22" s="6"/>
      <c r="E22" s="58">
        <v>0</v>
      </c>
      <c r="F22" s="6"/>
      <c r="G22" s="58">
        <v>0</v>
      </c>
      <c r="H22" s="6"/>
      <c r="I22" s="58">
        <v>0</v>
      </c>
      <c r="J22" s="4"/>
      <c r="K22" s="58">
        <f>PL!E61</f>
        <v>-51856</v>
      </c>
      <c r="L22" s="6"/>
      <c r="M22" s="58">
        <f>SUM(C22:K22)</f>
        <v>-51856</v>
      </c>
      <c r="N22" s="24"/>
    </row>
    <row r="23" spans="1:14" ht="21.75">
      <c r="A23" s="7" t="s">
        <v>109</v>
      </c>
      <c r="B23" s="23"/>
      <c r="C23" s="59">
        <v>0</v>
      </c>
      <c r="D23" s="6"/>
      <c r="E23" s="59">
        <v>0</v>
      </c>
      <c r="F23" s="6"/>
      <c r="G23" s="59">
        <v>0</v>
      </c>
      <c r="H23" s="6"/>
      <c r="I23" s="59">
        <v>0</v>
      </c>
      <c r="J23" s="4"/>
      <c r="K23" s="59">
        <v>0</v>
      </c>
      <c r="L23" s="6"/>
      <c r="M23" s="59">
        <f>SUM(C23:K23)</f>
        <v>0</v>
      </c>
      <c r="N23" s="24"/>
    </row>
    <row r="24" spans="1:14" ht="21.75">
      <c r="A24" s="7" t="s">
        <v>55</v>
      </c>
      <c r="B24" s="23"/>
      <c r="C24" s="6">
        <f>SUM(C22:C23)</f>
        <v>0</v>
      </c>
      <c r="D24" s="6"/>
      <c r="E24" s="6">
        <f>SUM(E22:E23)</f>
        <v>0</v>
      </c>
      <c r="F24" s="6"/>
      <c r="G24" s="6">
        <f>SUM(G22:G23)</f>
        <v>0</v>
      </c>
      <c r="H24" s="6"/>
      <c r="I24" s="6">
        <f>SUM(I22:I23)</f>
        <v>0</v>
      </c>
      <c r="J24" s="4"/>
      <c r="K24" s="6">
        <f>SUM(K22:K23)</f>
        <v>-51856</v>
      </c>
      <c r="L24" s="6"/>
      <c r="M24" s="6">
        <f>SUM(C24:K24)</f>
        <v>-51856</v>
      </c>
      <c r="N24" s="24"/>
    </row>
    <row r="25" spans="1:18" ht="22.5" thickBot="1">
      <c r="A25" s="22" t="s">
        <v>185</v>
      </c>
      <c r="B25" s="22"/>
      <c r="C25" s="26">
        <f>SUM(C21:C24)-C24</f>
        <v>442931</v>
      </c>
      <c r="D25" s="6"/>
      <c r="E25" s="26">
        <f>SUM(E21:E24)-E24</f>
        <v>519409</v>
      </c>
      <c r="F25" s="6"/>
      <c r="G25" s="26">
        <f>SUM(G21:G24)-G24</f>
        <v>0</v>
      </c>
      <c r="H25" s="6"/>
      <c r="I25" s="26">
        <f>SUM(I21:I24)-I24</f>
        <v>30000</v>
      </c>
      <c r="J25" s="4"/>
      <c r="K25" s="26">
        <f>SUM(K21:K24)-K24</f>
        <v>64233</v>
      </c>
      <c r="L25" s="6"/>
      <c r="M25" s="26">
        <f>SUM(M21:M24)-M24</f>
        <v>1056573</v>
      </c>
      <c r="N25" s="24"/>
      <c r="R25" s="8"/>
    </row>
    <row r="26" spans="3:14" ht="22.5" thickTop="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"/>
    </row>
    <row r="27" spans="1:14" ht="21.75">
      <c r="A27" s="7" t="s">
        <v>22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</row>
    <row r="28" spans="3:14" ht="21.7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"/>
    </row>
    <row r="29" spans="3:14" ht="21.7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9"/>
    </row>
    <row r="30" ht="21.75">
      <c r="C30" s="27"/>
    </row>
    <row r="32" ht="21.75">
      <c r="M32" s="3"/>
    </row>
  </sheetData>
  <sheetProtection/>
  <mergeCells count="3">
    <mergeCell ref="G7:G9"/>
    <mergeCell ref="I7:K7"/>
    <mergeCell ref="C6:M6"/>
  </mergeCells>
  <printOptions horizontalCentered="1"/>
  <pageMargins left="0.3937007874015748" right="0.7874015748031497" top="0.984251968503937" bottom="0.1968503937007874" header="0.1968503937007874" footer="0.1968503937007874"/>
  <pageSetup firstPageNumber="2" useFirstPageNumber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showGridLines="0" view="pageBreakPreview" zoomScale="85" zoomScaleNormal="145" zoomScaleSheetLayoutView="85" zoomScalePageLayoutView="0" workbookViewId="0" topLeftCell="A1">
      <selection activeCell="G18" sqref="G18"/>
    </sheetView>
  </sheetViews>
  <sheetFormatPr defaultColWidth="9.140625" defaultRowHeight="21.75"/>
  <cols>
    <col min="1" max="1" width="50.8515625" style="7" customWidth="1"/>
    <col min="2" max="2" width="1.8515625" style="7" customWidth="1"/>
    <col min="3" max="3" width="17.57421875" style="8" customWidth="1"/>
    <col min="4" max="4" width="1.8515625" style="9" customWidth="1"/>
    <col min="5" max="5" width="17.57421875" style="8" customWidth="1"/>
    <col min="6" max="6" width="1.8515625" style="8" customWidth="1"/>
    <col min="7" max="7" width="17.57421875" style="8" customWidth="1"/>
    <col min="8" max="8" width="1.8515625" style="9" customWidth="1"/>
    <col min="9" max="9" width="17.57421875" style="8" customWidth="1"/>
    <col min="10" max="10" width="1.57421875" style="9" customWidth="1"/>
    <col min="11" max="11" width="17.57421875" style="9" customWidth="1"/>
    <col min="12" max="12" width="1.8515625" style="9" customWidth="1"/>
    <col min="13" max="13" width="17.57421875" style="7" customWidth="1"/>
    <col min="14" max="14" width="0.13671875" style="7" customWidth="1"/>
    <col min="15" max="15" width="9.140625" style="7" customWidth="1"/>
    <col min="16" max="16" width="12.00390625" style="7" bestFit="1" customWidth="1"/>
    <col min="17" max="16384" width="9.140625" style="7" customWidth="1"/>
  </cols>
  <sheetData>
    <row r="1" ht="21.75">
      <c r="M1" s="1" t="s">
        <v>54</v>
      </c>
    </row>
    <row r="2" spans="1:12" ht="21.75">
      <c r="A2" s="10" t="s">
        <v>107</v>
      </c>
      <c r="B2" s="10"/>
      <c r="C2" s="11"/>
      <c r="D2" s="12"/>
      <c r="E2" s="11"/>
      <c r="F2" s="11"/>
      <c r="G2" s="11"/>
      <c r="H2" s="12"/>
      <c r="I2" s="11"/>
      <c r="J2" s="12"/>
      <c r="K2" s="12"/>
      <c r="L2" s="12"/>
    </row>
    <row r="3" spans="1:14" ht="23.25">
      <c r="A3" s="133" t="s">
        <v>113</v>
      </c>
      <c r="B3" s="10"/>
      <c r="C3" s="10"/>
      <c r="D3" s="10"/>
      <c r="E3" s="10"/>
      <c r="F3" s="10"/>
      <c r="G3" s="10"/>
      <c r="H3" s="10"/>
      <c r="I3" s="10"/>
      <c r="J3" s="13"/>
      <c r="K3" s="10"/>
      <c r="L3" s="13"/>
      <c r="N3" s="14"/>
    </row>
    <row r="4" spans="1:14" ht="21.75">
      <c r="A4" s="2" t="s">
        <v>186</v>
      </c>
      <c r="B4" s="15"/>
      <c r="C4" s="15"/>
      <c r="D4" s="15"/>
      <c r="E4" s="15"/>
      <c r="F4" s="15"/>
      <c r="G4" s="15"/>
      <c r="H4" s="15"/>
      <c r="I4" s="15"/>
      <c r="J4" s="16"/>
      <c r="K4" s="15"/>
      <c r="L4" s="16"/>
      <c r="N4" s="14"/>
    </row>
    <row r="5" spans="1:14" ht="21.75">
      <c r="A5" s="17"/>
      <c r="B5" s="17"/>
      <c r="C5" s="17"/>
      <c r="D5" s="17"/>
      <c r="E5" s="17"/>
      <c r="F5" s="17"/>
      <c r="G5" s="17"/>
      <c r="H5" s="17"/>
      <c r="I5" s="17"/>
      <c r="J5" s="18"/>
      <c r="K5" s="18"/>
      <c r="L5" s="18"/>
      <c r="M5" s="18" t="s">
        <v>53</v>
      </c>
      <c r="N5" s="17"/>
    </row>
    <row r="6" spans="1:14" ht="21.75">
      <c r="A6" s="17"/>
      <c r="B6" s="17"/>
      <c r="C6" s="170" t="s">
        <v>98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"/>
    </row>
    <row r="7" spans="3:14" ht="21.75">
      <c r="C7" s="19" t="s">
        <v>95</v>
      </c>
      <c r="D7" s="21"/>
      <c r="E7" s="30"/>
      <c r="F7" s="30"/>
      <c r="G7" s="167" t="s">
        <v>90</v>
      </c>
      <c r="H7" s="21"/>
      <c r="I7" s="169" t="s">
        <v>21</v>
      </c>
      <c r="J7" s="169"/>
      <c r="K7" s="169"/>
      <c r="L7" s="21"/>
      <c r="M7" s="19"/>
      <c r="N7" s="9"/>
    </row>
    <row r="8" spans="3:14" ht="21.75">
      <c r="C8" s="19" t="s">
        <v>69</v>
      </c>
      <c r="D8" s="21"/>
      <c r="E8" s="19" t="s">
        <v>61</v>
      </c>
      <c r="F8" s="19"/>
      <c r="G8" s="167"/>
      <c r="H8" s="21"/>
      <c r="I8" s="19" t="s">
        <v>34</v>
      </c>
      <c r="J8" s="21"/>
      <c r="K8" s="19"/>
      <c r="L8" s="21"/>
      <c r="M8" s="80" t="s">
        <v>10</v>
      </c>
      <c r="N8" s="9"/>
    </row>
    <row r="9" spans="3:14" ht="21.75">
      <c r="C9" s="20" t="s">
        <v>68</v>
      </c>
      <c r="D9" s="21"/>
      <c r="E9" s="20" t="s">
        <v>62</v>
      </c>
      <c r="F9" s="21"/>
      <c r="G9" s="168"/>
      <c r="H9" s="21"/>
      <c r="I9" s="20" t="s">
        <v>35</v>
      </c>
      <c r="J9" s="21"/>
      <c r="K9" s="20" t="s">
        <v>31</v>
      </c>
      <c r="L9" s="31"/>
      <c r="M9" s="81" t="s">
        <v>18</v>
      </c>
      <c r="N9" s="9"/>
    </row>
    <row r="10" spans="1:14" ht="21.75">
      <c r="A10" s="22" t="s">
        <v>152</v>
      </c>
      <c r="C10" s="6">
        <v>221449</v>
      </c>
      <c r="D10" s="6"/>
      <c r="E10" s="6">
        <v>82318</v>
      </c>
      <c r="F10" s="6"/>
      <c r="G10" s="6">
        <v>392750</v>
      </c>
      <c r="H10" s="6"/>
      <c r="I10" s="6">
        <v>30000</v>
      </c>
      <c r="J10" s="4"/>
      <c r="K10" s="6">
        <v>185875</v>
      </c>
      <c r="L10" s="6"/>
      <c r="M10" s="6">
        <f>SUM(C10:K10)</f>
        <v>912392</v>
      </c>
      <c r="N10" s="9"/>
    </row>
    <row r="11" spans="1:16" ht="21.75">
      <c r="A11" s="7" t="s">
        <v>156</v>
      </c>
      <c r="B11" s="23"/>
      <c r="C11" s="58">
        <v>0</v>
      </c>
      <c r="D11" s="6"/>
      <c r="E11" s="58">
        <v>0</v>
      </c>
      <c r="F11" s="6"/>
      <c r="G11" s="58">
        <v>0</v>
      </c>
      <c r="H11" s="6"/>
      <c r="I11" s="58">
        <v>0</v>
      </c>
      <c r="J11" s="6"/>
      <c r="K11" s="58">
        <f>PL!K61</f>
        <v>-38502</v>
      </c>
      <c r="L11" s="6"/>
      <c r="M11" s="58">
        <f>SUM(C11:K11)</f>
        <v>-38502</v>
      </c>
      <c r="N11" s="24"/>
      <c r="P11" s="25"/>
    </row>
    <row r="12" spans="1:16" ht="21.75">
      <c r="A12" s="7" t="s">
        <v>109</v>
      </c>
      <c r="B12" s="23"/>
      <c r="C12" s="59">
        <v>0</v>
      </c>
      <c r="D12" s="6"/>
      <c r="E12" s="59">
        <v>0</v>
      </c>
      <c r="F12" s="6"/>
      <c r="G12" s="59">
        <v>0</v>
      </c>
      <c r="H12" s="6"/>
      <c r="I12" s="59">
        <v>0</v>
      </c>
      <c r="J12" s="6"/>
      <c r="K12" s="59">
        <v>0</v>
      </c>
      <c r="L12" s="6"/>
      <c r="M12" s="59">
        <f>SUM(C12:K12)</f>
        <v>0</v>
      </c>
      <c r="N12" s="24"/>
      <c r="P12" s="25"/>
    </row>
    <row r="13" spans="1:16" ht="21.75">
      <c r="A13" s="7" t="s">
        <v>55</v>
      </c>
      <c r="B13" s="23"/>
      <c r="C13" s="6">
        <f>SUM(C11:C12)</f>
        <v>0</v>
      </c>
      <c r="D13" s="6"/>
      <c r="E13" s="6">
        <f>SUM(E11:E12)</f>
        <v>0</v>
      </c>
      <c r="F13" s="6"/>
      <c r="G13" s="6">
        <f>SUM(G11:G12)</f>
        <v>0</v>
      </c>
      <c r="H13" s="6"/>
      <c r="I13" s="6">
        <f>SUM(I11:I12)</f>
        <v>0</v>
      </c>
      <c r="J13" s="6"/>
      <c r="K13" s="6">
        <f>SUM(K11:K12)</f>
        <v>-38502</v>
      </c>
      <c r="L13" s="6"/>
      <c r="M13" s="6">
        <f>SUM(M11:M12)</f>
        <v>-38502</v>
      </c>
      <c r="N13" s="24"/>
      <c r="P13" s="25"/>
    </row>
    <row r="14" spans="1:16" ht="21.75">
      <c r="A14" s="7" t="s">
        <v>169</v>
      </c>
      <c r="B14" s="23"/>
      <c r="C14" s="6">
        <v>221449</v>
      </c>
      <c r="D14" s="6"/>
      <c r="E14" s="6">
        <v>44291</v>
      </c>
      <c r="F14" s="6"/>
      <c r="G14" s="6">
        <v>0</v>
      </c>
      <c r="H14" s="6"/>
      <c r="I14" s="6">
        <v>0</v>
      </c>
      <c r="J14" s="6"/>
      <c r="K14" s="6">
        <v>0</v>
      </c>
      <c r="L14" s="6"/>
      <c r="M14" s="6">
        <f>SUM(C14:K14)</f>
        <v>265740</v>
      </c>
      <c r="N14" s="24"/>
      <c r="P14" s="25"/>
    </row>
    <row r="15" spans="1:16" ht="21.75">
      <c r="A15" t="s">
        <v>187</v>
      </c>
      <c r="B15" s="2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24"/>
      <c r="P15" s="25"/>
    </row>
    <row r="16" spans="1:16" ht="21.75">
      <c r="A16" t="s">
        <v>195</v>
      </c>
      <c r="B16" s="23"/>
      <c r="C16" s="6">
        <v>0</v>
      </c>
      <c r="D16" s="6"/>
      <c r="E16" s="6">
        <v>392646</v>
      </c>
      <c r="F16" s="6"/>
      <c r="G16" s="6">
        <v>-392646</v>
      </c>
      <c r="H16" s="6"/>
      <c r="I16" s="6">
        <v>0</v>
      </c>
      <c r="J16" s="6"/>
      <c r="K16" s="6">
        <v>0</v>
      </c>
      <c r="L16" s="6"/>
      <c r="M16" s="6">
        <f>SUM(C16:K16)</f>
        <v>0</v>
      </c>
      <c r="N16" s="24"/>
      <c r="P16" s="25"/>
    </row>
    <row r="17" spans="1:16" ht="21.75">
      <c r="A17" s="7" t="s">
        <v>163</v>
      </c>
      <c r="B17" s="2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24"/>
      <c r="P17" s="25"/>
    </row>
    <row r="18" spans="1:16" ht="21.75">
      <c r="A18" s="128" t="s">
        <v>180</v>
      </c>
      <c r="B18" s="23"/>
      <c r="C18" s="6">
        <v>33</v>
      </c>
      <c r="D18" s="6"/>
      <c r="E18" s="6">
        <v>154</v>
      </c>
      <c r="F18" s="6"/>
      <c r="G18" s="6">
        <v>-104</v>
      </c>
      <c r="H18" s="6"/>
      <c r="I18" s="6">
        <v>0</v>
      </c>
      <c r="J18" s="4"/>
      <c r="K18" s="6">
        <v>0</v>
      </c>
      <c r="L18" s="6"/>
      <c r="M18" s="6">
        <f>SUM(C18:K18)</f>
        <v>83</v>
      </c>
      <c r="N18" s="24"/>
      <c r="P18" s="25"/>
    </row>
    <row r="19" spans="1:16" ht="22.5" thickBot="1">
      <c r="A19" s="22" t="s">
        <v>184</v>
      </c>
      <c r="B19" s="22"/>
      <c r="C19" s="26">
        <f>SUM(C10:C18)-C13</f>
        <v>442931</v>
      </c>
      <c r="D19" s="6"/>
      <c r="E19" s="26">
        <f>SUM(E10:E18)-E13</f>
        <v>519409</v>
      </c>
      <c r="F19" s="6"/>
      <c r="G19" s="26">
        <f>SUM(G10:G18)-G13</f>
        <v>0</v>
      </c>
      <c r="H19" s="6"/>
      <c r="I19" s="26">
        <f>SUM(I10:I18)-I13</f>
        <v>30000</v>
      </c>
      <c r="J19" s="4"/>
      <c r="K19" s="26">
        <f>SUM(K10:K18)-K13</f>
        <v>147373</v>
      </c>
      <c r="L19" s="6"/>
      <c r="M19" s="26">
        <f>SUM(M10:M18)-M13</f>
        <v>1139713</v>
      </c>
      <c r="N19" s="24"/>
      <c r="P19" s="27"/>
    </row>
    <row r="20" spans="3:14" ht="22.5" thickTop="1">
      <c r="C20" s="6"/>
      <c r="D20" s="4"/>
      <c r="E20" s="6"/>
      <c r="F20" s="6"/>
      <c r="G20" s="6"/>
      <c r="H20" s="4"/>
      <c r="I20" s="6"/>
      <c r="J20" s="6"/>
      <c r="K20" s="4"/>
      <c r="L20" s="28"/>
      <c r="M20" s="6"/>
      <c r="N20" s="9"/>
    </row>
    <row r="21" spans="1:16" ht="21.75">
      <c r="A21" s="22" t="s">
        <v>165</v>
      </c>
      <c r="C21" s="6">
        <v>442931</v>
      </c>
      <c r="D21" s="6"/>
      <c r="E21" s="6">
        <v>519409</v>
      </c>
      <c r="F21" s="6"/>
      <c r="G21" s="6">
        <v>0</v>
      </c>
      <c r="H21" s="6"/>
      <c r="I21" s="6">
        <v>30000</v>
      </c>
      <c r="J21" s="4"/>
      <c r="K21" s="6">
        <v>98849</v>
      </c>
      <c r="L21" s="6"/>
      <c r="M21" s="6">
        <f>SUM(C21:K21)</f>
        <v>1091189</v>
      </c>
      <c r="N21" s="9"/>
      <c r="P21" s="29"/>
    </row>
    <row r="22" spans="1:14" ht="21.75">
      <c r="A22" s="7" t="s">
        <v>156</v>
      </c>
      <c r="B22" s="23"/>
      <c r="C22" s="58">
        <v>0</v>
      </c>
      <c r="D22" s="6"/>
      <c r="E22" s="58">
        <v>0</v>
      </c>
      <c r="F22" s="6"/>
      <c r="G22" s="58">
        <v>0</v>
      </c>
      <c r="H22" s="6"/>
      <c r="I22" s="58">
        <v>0</v>
      </c>
      <c r="J22" s="4"/>
      <c r="K22" s="58">
        <f>PL!I61</f>
        <v>-49692</v>
      </c>
      <c r="L22" s="6"/>
      <c r="M22" s="58">
        <f>SUM(C22:K22)</f>
        <v>-49692</v>
      </c>
      <c r="N22" s="24"/>
    </row>
    <row r="23" spans="1:16" ht="21.75">
      <c r="A23" s="7" t="s">
        <v>109</v>
      </c>
      <c r="B23" s="23"/>
      <c r="C23" s="59">
        <v>0</v>
      </c>
      <c r="D23" s="6"/>
      <c r="E23" s="59">
        <v>0</v>
      </c>
      <c r="F23" s="6"/>
      <c r="G23" s="59">
        <v>0</v>
      </c>
      <c r="H23" s="6"/>
      <c r="I23" s="59">
        <v>0</v>
      </c>
      <c r="J23" s="6"/>
      <c r="K23" s="59">
        <v>0</v>
      </c>
      <c r="L23" s="6"/>
      <c r="M23" s="59">
        <f>SUM(C23:K23)</f>
        <v>0</v>
      </c>
      <c r="N23" s="24"/>
      <c r="P23" s="25"/>
    </row>
    <row r="24" spans="1:16" ht="21.75">
      <c r="A24" s="7" t="s">
        <v>55</v>
      </c>
      <c r="B24" s="23"/>
      <c r="C24" s="6">
        <f>SUM(C22:C23)</f>
        <v>0</v>
      </c>
      <c r="D24" s="6"/>
      <c r="E24" s="6">
        <f>SUM(E22:E23)</f>
        <v>0</v>
      </c>
      <c r="F24" s="6"/>
      <c r="G24" s="6">
        <f>SUM(G22:G23)</f>
        <v>0</v>
      </c>
      <c r="H24" s="6"/>
      <c r="I24" s="6">
        <f>SUM(I22:I23)</f>
        <v>0</v>
      </c>
      <c r="J24" s="6"/>
      <c r="K24" s="6">
        <f>SUM(K22:K23)</f>
        <v>-49692</v>
      </c>
      <c r="L24" s="6"/>
      <c r="M24" s="6">
        <f>SUM(M22:M23)</f>
        <v>-49692</v>
      </c>
      <c r="N24" s="24"/>
      <c r="P24" s="25"/>
    </row>
    <row r="25" spans="1:17" ht="22.5" thickBot="1">
      <c r="A25" s="22" t="s">
        <v>185</v>
      </c>
      <c r="B25" s="22"/>
      <c r="C25" s="26">
        <f>SUM(C21:C24)-C24</f>
        <v>442931</v>
      </c>
      <c r="D25" s="6"/>
      <c r="E25" s="26">
        <f>SUM(E21:E24)-E24</f>
        <v>519409</v>
      </c>
      <c r="F25" s="6"/>
      <c r="G25" s="26">
        <f>SUM(G21:G24)-G24</f>
        <v>0</v>
      </c>
      <c r="H25" s="6"/>
      <c r="I25" s="26">
        <f>SUM(I21:I24)-I24</f>
        <v>30000</v>
      </c>
      <c r="J25" s="4"/>
      <c r="K25" s="26">
        <f>SUM(K21:K24)-K24</f>
        <v>49157</v>
      </c>
      <c r="L25" s="6"/>
      <c r="M25" s="26">
        <f>SUM(M21:M24)-M24</f>
        <v>1041497</v>
      </c>
      <c r="N25" s="24"/>
      <c r="P25" s="4"/>
      <c r="Q25" s="4"/>
    </row>
    <row r="26" spans="3:17" ht="22.5" thickTop="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"/>
      <c r="P26" s="23"/>
      <c r="Q26" s="23"/>
    </row>
    <row r="27" spans="1:17" ht="21.75">
      <c r="A27" s="7" t="s">
        <v>22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  <c r="P27" s="23"/>
      <c r="Q27" s="23"/>
    </row>
    <row r="28" spans="3:17" ht="21.7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"/>
      <c r="P28" s="23"/>
      <c r="Q28" s="23"/>
    </row>
    <row r="29" spans="9:17" ht="21.75">
      <c r="I29" s="9"/>
      <c r="K29" s="8"/>
      <c r="M29" s="8"/>
      <c r="N29" s="9"/>
      <c r="P29" s="46"/>
      <c r="Q29" s="23"/>
    </row>
    <row r="30" spans="3:17" ht="21.75">
      <c r="C30" s="27"/>
      <c r="P30" s="23"/>
      <c r="Q30" s="23"/>
    </row>
    <row r="31" spans="3:12" ht="21.75"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ht="21.75">
      <c r="M32" s="3"/>
    </row>
  </sheetData>
  <sheetProtection/>
  <mergeCells count="3">
    <mergeCell ref="I7:K7"/>
    <mergeCell ref="G7:G9"/>
    <mergeCell ref="C6:M6"/>
  </mergeCells>
  <printOptions horizontalCentered="1"/>
  <pageMargins left="0.3937007874015748" right="0.7874015748031497" top="0.984251968503937" bottom="0.1968503937007874" header="0.1968503937007874" footer="0.1968503937007874"/>
  <pageSetup firstPageNumber="2" useFirstPageNumber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showGridLines="0" view="pageBreakPreview" zoomScale="85" zoomScaleSheetLayoutView="85" zoomScalePageLayoutView="0" workbookViewId="0" topLeftCell="A1">
      <selection activeCell="A42" sqref="A42"/>
    </sheetView>
  </sheetViews>
  <sheetFormatPr defaultColWidth="9.140625" defaultRowHeight="21" customHeight="1"/>
  <cols>
    <col min="1" max="3" width="1.7109375" style="7" customWidth="1"/>
    <col min="4" max="6" width="15.7109375" style="7" customWidth="1"/>
    <col min="7" max="7" width="8.7109375" style="7" customWidth="1"/>
    <col min="8" max="8" width="0.85546875" style="7" customWidth="1"/>
    <col min="9" max="9" width="15.421875" style="7" customWidth="1"/>
    <col min="10" max="10" width="0.85546875" style="7" customWidth="1"/>
    <col min="11" max="11" width="15.421875" style="7" customWidth="1"/>
    <col min="12" max="12" width="0.85546875" style="7" customWidth="1"/>
    <col min="13" max="13" width="15.421875" style="7" customWidth="1"/>
    <col min="14" max="14" width="0.85546875" style="7" customWidth="1"/>
    <col min="15" max="15" width="15.421875" style="7" customWidth="1"/>
    <col min="16" max="16384" width="9.140625" style="7" customWidth="1"/>
  </cols>
  <sheetData>
    <row r="1" spans="1:15" ht="21" customHeight="1">
      <c r="A1" s="23"/>
      <c r="B1" s="23"/>
      <c r="C1" s="23"/>
      <c r="D1" s="23"/>
      <c r="E1" s="23"/>
      <c r="F1" s="23"/>
      <c r="G1" s="32"/>
      <c r="H1" s="33"/>
      <c r="I1" s="1"/>
      <c r="K1" s="1"/>
      <c r="O1" s="1" t="s">
        <v>54</v>
      </c>
    </row>
    <row r="2" spans="1:11" ht="21" customHeight="1">
      <c r="A2" s="10" t="s">
        <v>107</v>
      </c>
      <c r="B2" s="10"/>
      <c r="C2" s="10"/>
      <c r="D2" s="54"/>
      <c r="E2" s="54"/>
      <c r="F2" s="54"/>
      <c r="G2" s="55"/>
      <c r="H2" s="56"/>
      <c r="I2" s="55"/>
      <c r="K2" s="55"/>
    </row>
    <row r="3" spans="1:11" ht="21" customHeight="1">
      <c r="A3" s="54" t="s">
        <v>42</v>
      </c>
      <c r="B3" s="54"/>
      <c r="C3" s="54"/>
      <c r="D3" s="54"/>
      <c r="E3" s="54"/>
      <c r="F3" s="54"/>
      <c r="G3" s="55"/>
      <c r="H3" s="56"/>
      <c r="I3" s="55"/>
      <c r="K3" s="55"/>
    </row>
    <row r="4" spans="1:11" ht="21" customHeight="1">
      <c r="A4" s="2" t="s">
        <v>186</v>
      </c>
      <c r="B4" s="2"/>
      <c r="C4" s="2"/>
      <c r="D4" s="37"/>
      <c r="E4" s="37"/>
      <c r="F4" s="37"/>
      <c r="G4" s="34"/>
      <c r="H4" s="36"/>
      <c r="I4" s="34"/>
      <c r="K4" s="34"/>
    </row>
    <row r="5" spans="4:15" ht="21" customHeight="1">
      <c r="D5" s="37"/>
      <c r="E5" s="37"/>
      <c r="F5" s="37"/>
      <c r="G5" s="38"/>
      <c r="H5" s="37"/>
      <c r="I5" s="38"/>
      <c r="K5" s="38"/>
      <c r="O5" s="38" t="s">
        <v>53</v>
      </c>
    </row>
    <row r="6" spans="4:15" ht="21" customHeight="1">
      <c r="D6" s="37"/>
      <c r="E6" s="37"/>
      <c r="F6" s="37"/>
      <c r="G6" s="38"/>
      <c r="H6" s="37"/>
      <c r="I6" s="166" t="s">
        <v>97</v>
      </c>
      <c r="J6" s="166"/>
      <c r="K6" s="166"/>
      <c r="M6" s="164" t="s">
        <v>98</v>
      </c>
      <c r="N6" s="164"/>
      <c r="O6" s="164"/>
    </row>
    <row r="7" spans="4:15" ht="21" customHeight="1">
      <c r="D7" s="37"/>
      <c r="E7" s="37"/>
      <c r="F7" s="37"/>
      <c r="G7" s="40" t="s">
        <v>13</v>
      </c>
      <c r="H7" s="37"/>
      <c r="I7" s="41">
        <v>2566</v>
      </c>
      <c r="K7" s="41">
        <v>2565</v>
      </c>
      <c r="M7" s="41">
        <v>2566</v>
      </c>
      <c r="N7" s="42"/>
      <c r="O7" s="41">
        <v>2565</v>
      </c>
    </row>
    <row r="8" spans="1:15" ht="21" customHeight="1">
      <c r="A8" s="98" t="s">
        <v>43</v>
      </c>
      <c r="B8" s="98"/>
      <c r="C8" s="98"/>
      <c r="D8" s="98"/>
      <c r="E8" s="98"/>
      <c r="F8" s="98"/>
      <c r="I8" s="57"/>
      <c r="K8" s="57"/>
      <c r="M8" s="57"/>
      <c r="N8" s="115"/>
      <c r="O8" s="57"/>
    </row>
    <row r="9" spans="1:15" ht="21" customHeight="1">
      <c r="A9" s="99" t="s">
        <v>178</v>
      </c>
      <c r="B9" s="99"/>
      <c r="C9" s="99"/>
      <c r="D9" s="99"/>
      <c r="E9" s="99"/>
      <c r="F9" s="99"/>
      <c r="I9" s="113">
        <f>PL!E59</f>
        <v>-60184</v>
      </c>
      <c r="K9" s="113">
        <f>PL!G59</f>
        <v>-51203</v>
      </c>
      <c r="M9" s="113">
        <f>PL!I59</f>
        <v>-58062</v>
      </c>
      <c r="N9" s="113"/>
      <c r="O9" s="113">
        <f>PL!K59</f>
        <v>-45716</v>
      </c>
    </row>
    <row r="10" spans="1:15" ht="21" customHeight="1">
      <c r="A10" s="99" t="s">
        <v>70</v>
      </c>
      <c r="B10" s="99"/>
      <c r="C10" s="99"/>
      <c r="D10" s="99"/>
      <c r="E10" s="99"/>
      <c r="F10" s="99"/>
      <c r="I10" s="114"/>
      <c r="K10" s="114"/>
      <c r="M10" s="114"/>
      <c r="N10" s="113"/>
      <c r="O10" s="114"/>
    </row>
    <row r="11" spans="1:14" ht="21" customHeight="1">
      <c r="A11" s="99" t="s">
        <v>44</v>
      </c>
      <c r="B11" s="99"/>
      <c r="C11" s="99"/>
      <c r="D11" s="99"/>
      <c r="E11" s="99"/>
      <c r="F11" s="99"/>
      <c r="N11" s="113"/>
    </row>
    <row r="12" spans="1:15" ht="21" customHeight="1">
      <c r="A12" s="99" t="s">
        <v>64</v>
      </c>
      <c r="B12" s="99"/>
      <c r="C12" s="99"/>
      <c r="D12" s="99"/>
      <c r="E12" s="99"/>
      <c r="F12" s="99"/>
      <c r="I12" s="135">
        <v>5398</v>
      </c>
      <c r="K12" s="113">
        <v>5185</v>
      </c>
      <c r="L12" s="158"/>
      <c r="M12" s="135">
        <v>4213</v>
      </c>
      <c r="N12" s="158"/>
      <c r="O12" s="123">
        <v>4047</v>
      </c>
    </row>
    <row r="13" spans="1:15" ht="21" customHeight="1">
      <c r="A13" s="99" t="s">
        <v>151</v>
      </c>
      <c r="B13" s="99"/>
      <c r="C13" s="99"/>
      <c r="D13" s="99"/>
      <c r="E13" s="99"/>
      <c r="F13" s="99"/>
      <c r="G13" s="101">
        <v>9</v>
      </c>
      <c r="I13" s="113">
        <v>50386</v>
      </c>
      <c r="K13" s="113">
        <v>63730</v>
      </c>
      <c r="L13" s="158"/>
      <c r="M13" s="135">
        <v>47534</v>
      </c>
      <c r="N13" s="158"/>
      <c r="O13" s="123">
        <v>60015</v>
      </c>
    </row>
    <row r="14" spans="1:15" ht="21" customHeight="1">
      <c r="A14" s="99" t="s">
        <v>146</v>
      </c>
      <c r="B14" s="99"/>
      <c r="C14" s="99"/>
      <c r="D14" s="99"/>
      <c r="E14" s="99"/>
      <c r="F14" s="99"/>
      <c r="G14" s="101"/>
      <c r="I14" s="135">
        <v>0</v>
      </c>
      <c r="K14" s="113">
        <v>-99</v>
      </c>
      <c r="L14" s="158"/>
      <c r="M14" s="135">
        <v>0</v>
      </c>
      <c r="N14" s="158"/>
      <c r="O14" s="123">
        <v>-99</v>
      </c>
    </row>
    <row r="15" spans="1:15" ht="21" customHeight="1">
      <c r="A15" s="99" t="s">
        <v>133</v>
      </c>
      <c r="B15" s="99"/>
      <c r="C15" s="99"/>
      <c r="G15" s="101"/>
      <c r="I15" s="135">
        <v>-274</v>
      </c>
      <c r="K15" s="113">
        <v>-31</v>
      </c>
      <c r="L15" s="158"/>
      <c r="M15" s="135">
        <v>-274</v>
      </c>
      <c r="N15" s="158"/>
      <c r="O15" s="114">
        <v>-31</v>
      </c>
    </row>
    <row r="16" spans="1:15" s="158" customFormat="1" ht="21" customHeight="1">
      <c r="A16" s="159" t="s">
        <v>192</v>
      </c>
      <c r="B16" s="159"/>
      <c r="C16" s="159"/>
      <c r="G16" s="101"/>
      <c r="I16" s="135">
        <v>-5</v>
      </c>
      <c r="K16" s="135">
        <v>0</v>
      </c>
      <c r="M16" s="135">
        <v>-5</v>
      </c>
      <c r="O16" s="160">
        <v>0</v>
      </c>
    </row>
    <row r="17" spans="1:15" ht="21" customHeight="1">
      <c r="A17" s="99" t="s">
        <v>134</v>
      </c>
      <c r="B17" s="99"/>
      <c r="C17" s="99"/>
      <c r="D17" s="99"/>
      <c r="E17" s="99"/>
      <c r="F17" s="99"/>
      <c r="I17" s="135">
        <v>-3091</v>
      </c>
      <c r="K17" s="113">
        <v>-7537</v>
      </c>
      <c r="L17" s="158"/>
      <c r="M17" s="135">
        <v>-3091</v>
      </c>
      <c r="N17" s="158"/>
      <c r="O17" s="124">
        <v>-7537</v>
      </c>
    </row>
    <row r="18" spans="1:15" ht="21" customHeight="1">
      <c r="A18" s="99" t="s">
        <v>138</v>
      </c>
      <c r="B18" s="99"/>
      <c r="C18" s="99"/>
      <c r="D18" s="99"/>
      <c r="E18" s="99"/>
      <c r="F18" s="99"/>
      <c r="I18" s="135">
        <v>-384</v>
      </c>
      <c r="K18" s="113">
        <v>-172</v>
      </c>
      <c r="L18" s="158"/>
      <c r="M18" s="135">
        <v>-356</v>
      </c>
      <c r="N18" s="158"/>
      <c r="O18" s="113">
        <v>-166</v>
      </c>
    </row>
    <row r="19" spans="1:15" ht="21" customHeight="1">
      <c r="A19" s="99" t="s">
        <v>65</v>
      </c>
      <c r="B19" s="99"/>
      <c r="C19" s="99"/>
      <c r="D19" s="99"/>
      <c r="E19" s="99"/>
      <c r="F19" s="99"/>
      <c r="I19" s="135">
        <v>346</v>
      </c>
      <c r="K19" s="113">
        <v>-2320</v>
      </c>
      <c r="L19" s="158"/>
      <c r="M19" s="135">
        <v>329</v>
      </c>
      <c r="N19" s="158"/>
      <c r="O19" s="113">
        <v>-2389</v>
      </c>
    </row>
    <row r="20" spans="1:15" ht="21" customHeight="1">
      <c r="A20" s="159" t="s">
        <v>188</v>
      </c>
      <c r="B20" s="99"/>
      <c r="C20" s="99"/>
      <c r="D20" s="99"/>
      <c r="E20" s="99"/>
      <c r="F20" s="99"/>
      <c r="I20" s="135">
        <v>0</v>
      </c>
      <c r="K20" s="113">
        <v>0</v>
      </c>
      <c r="L20" s="158"/>
      <c r="M20" s="135">
        <v>-2000</v>
      </c>
      <c r="N20" s="158"/>
      <c r="O20" s="136">
        <v>-10000</v>
      </c>
    </row>
    <row r="21" spans="1:15" s="23" customFormat="1" ht="21" customHeight="1">
      <c r="A21" s="102" t="s">
        <v>135</v>
      </c>
      <c r="B21" s="102"/>
      <c r="C21" s="102"/>
      <c r="D21" s="102"/>
      <c r="E21" s="102"/>
      <c r="F21" s="102"/>
      <c r="G21" s="7"/>
      <c r="H21" s="7"/>
      <c r="I21" s="161">
        <v>21907</v>
      </c>
      <c r="J21" s="7"/>
      <c r="K21" s="108">
        <v>24997</v>
      </c>
      <c r="L21" s="158"/>
      <c r="M21" s="161">
        <v>21874</v>
      </c>
      <c r="N21" s="158"/>
      <c r="O21" s="108">
        <v>25010</v>
      </c>
    </row>
    <row r="22" spans="1:9" ht="21" customHeight="1">
      <c r="A22" s="99" t="s">
        <v>86</v>
      </c>
      <c r="B22" s="99"/>
      <c r="C22" s="99"/>
      <c r="D22" s="99"/>
      <c r="E22" s="99"/>
      <c r="F22" s="99"/>
      <c r="I22" s="82"/>
    </row>
    <row r="23" spans="1:15" ht="21" customHeight="1">
      <c r="A23" s="99" t="s">
        <v>87</v>
      </c>
      <c r="B23" s="99"/>
      <c r="C23" s="99"/>
      <c r="D23" s="99"/>
      <c r="E23" s="99"/>
      <c r="F23" s="99"/>
      <c r="I23" s="85">
        <f>SUM(I9:I21)</f>
        <v>14099</v>
      </c>
      <c r="K23" s="85">
        <f>SUM(K9:K21)</f>
        <v>32550</v>
      </c>
      <c r="M23" s="85">
        <f>SUM(M9:M21)</f>
        <v>10162</v>
      </c>
      <c r="N23" s="113"/>
      <c r="O23" s="85">
        <f>SUM(O9:O21)</f>
        <v>23134</v>
      </c>
    </row>
    <row r="24" spans="1:15" ht="21" customHeight="1">
      <c r="A24" s="99" t="s">
        <v>57</v>
      </c>
      <c r="B24" s="99"/>
      <c r="C24" s="99"/>
      <c r="D24" s="99"/>
      <c r="E24" s="99"/>
      <c r="F24" s="99"/>
      <c r="I24" s="103"/>
      <c r="K24" s="115"/>
      <c r="M24" s="115"/>
      <c r="N24" s="115"/>
      <c r="O24" s="115"/>
    </row>
    <row r="25" spans="1:15" ht="21" customHeight="1">
      <c r="A25" s="99" t="s">
        <v>47</v>
      </c>
      <c r="B25" s="99"/>
      <c r="C25" s="99"/>
      <c r="D25" s="99"/>
      <c r="E25" s="99"/>
      <c r="F25" s="99"/>
      <c r="I25" s="123">
        <v>523</v>
      </c>
      <c r="K25" s="123">
        <v>1434</v>
      </c>
      <c r="L25" s="158"/>
      <c r="M25" s="123">
        <v>-102</v>
      </c>
      <c r="N25" s="158"/>
      <c r="O25" s="123">
        <v>180</v>
      </c>
    </row>
    <row r="26" spans="1:15" ht="21" customHeight="1">
      <c r="A26" s="99" t="s">
        <v>149</v>
      </c>
      <c r="B26" s="99"/>
      <c r="C26" s="99"/>
      <c r="D26" s="99"/>
      <c r="E26" s="99"/>
      <c r="F26" s="99"/>
      <c r="I26" s="123">
        <v>6379</v>
      </c>
      <c r="K26" s="123">
        <v>-8470</v>
      </c>
      <c r="L26" s="158"/>
      <c r="M26" s="123">
        <v>0</v>
      </c>
      <c r="N26" s="158"/>
      <c r="O26" s="124">
        <v>0</v>
      </c>
    </row>
    <row r="27" spans="1:15" ht="21" customHeight="1">
      <c r="A27" s="99" t="s">
        <v>71</v>
      </c>
      <c r="B27" s="99"/>
      <c r="C27" s="99"/>
      <c r="D27" s="99"/>
      <c r="E27" s="99"/>
      <c r="F27" s="99"/>
      <c r="I27" s="123">
        <v>18455</v>
      </c>
      <c r="K27" s="123">
        <v>40588</v>
      </c>
      <c r="L27" s="158"/>
      <c r="M27" s="123">
        <v>18455</v>
      </c>
      <c r="N27" s="158"/>
      <c r="O27" s="123">
        <v>40588</v>
      </c>
    </row>
    <row r="28" spans="1:15" ht="21" customHeight="1">
      <c r="A28" s="99" t="s">
        <v>72</v>
      </c>
      <c r="B28" s="99"/>
      <c r="C28" s="99"/>
      <c r="D28" s="99"/>
      <c r="E28" s="99"/>
      <c r="F28" s="99"/>
      <c r="I28" s="123">
        <v>51440</v>
      </c>
      <c r="K28" s="123">
        <v>204466</v>
      </c>
      <c r="L28" s="158"/>
      <c r="M28" s="123">
        <v>51440</v>
      </c>
      <c r="N28" s="158"/>
      <c r="O28" s="123">
        <v>204466</v>
      </c>
    </row>
    <row r="29" spans="1:15" ht="21" customHeight="1">
      <c r="A29" s="99" t="s">
        <v>74</v>
      </c>
      <c r="B29" s="99"/>
      <c r="C29" s="99"/>
      <c r="D29" s="99"/>
      <c r="E29" s="99"/>
      <c r="F29" s="99"/>
      <c r="I29" s="162">
        <v>14657</v>
      </c>
      <c r="K29" s="162">
        <v>21733</v>
      </c>
      <c r="L29" s="158"/>
      <c r="M29" s="162">
        <v>14657</v>
      </c>
      <c r="N29" s="158"/>
      <c r="O29" s="162">
        <v>21733</v>
      </c>
    </row>
    <row r="30" spans="1:15" ht="21" customHeight="1">
      <c r="A30" s="99" t="s">
        <v>75</v>
      </c>
      <c r="B30" s="99"/>
      <c r="C30" s="99"/>
      <c r="D30" s="99"/>
      <c r="E30" s="99"/>
      <c r="F30" s="99"/>
      <c r="I30" s="123">
        <v>5835</v>
      </c>
      <c r="K30" s="123">
        <v>10112</v>
      </c>
      <c r="L30" s="158"/>
      <c r="M30" s="123">
        <v>5835</v>
      </c>
      <c r="N30" s="158"/>
      <c r="O30" s="123">
        <v>10112</v>
      </c>
    </row>
    <row r="31" spans="1:15" ht="21" customHeight="1">
      <c r="A31" s="159" t="s">
        <v>189</v>
      </c>
      <c r="B31" s="99"/>
      <c r="C31" s="99"/>
      <c r="D31" s="99"/>
      <c r="E31" s="99"/>
      <c r="F31" s="99"/>
      <c r="I31" s="123">
        <v>0</v>
      </c>
      <c r="K31" s="123">
        <v>-2564</v>
      </c>
      <c r="L31" s="158"/>
      <c r="M31" s="123">
        <v>0</v>
      </c>
      <c r="N31" s="158"/>
      <c r="O31" s="123">
        <v>-2564</v>
      </c>
    </row>
    <row r="32" spans="1:15" ht="21" customHeight="1">
      <c r="A32" s="99" t="s">
        <v>48</v>
      </c>
      <c r="B32" s="99"/>
      <c r="C32" s="99"/>
      <c r="D32" s="99"/>
      <c r="E32" s="99"/>
      <c r="F32" s="99"/>
      <c r="I32" s="123">
        <v>-1734</v>
      </c>
      <c r="K32" s="123">
        <v>-1486</v>
      </c>
      <c r="L32" s="158"/>
      <c r="M32" s="123">
        <v>-1133</v>
      </c>
      <c r="N32" s="158"/>
      <c r="O32" s="123">
        <v>101</v>
      </c>
    </row>
    <row r="33" spans="1:15" ht="21" customHeight="1">
      <c r="A33" s="99" t="s">
        <v>123</v>
      </c>
      <c r="B33" s="99"/>
      <c r="C33" s="99"/>
      <c r="D33" s="99"/>
      <c r="E33" s="99"/>
      <c r="F33" s="99"/>
      <c r="I33" s="123"/>
      <c r="K33" s="123"/>
      <c r="L33" s="158"/>
      <c r="M33" s="163"/>
      <c r="N33" s="158"/>
      <c r="O33" s="163"/>
    </row>
    <row r="34" spans="1:15" ht="21" customHeight="1">
      <c r="A34" s="99" t="s">
        <v>49</v>
      </c>
      <c r="B34" s="99"/>
      <c r="C34" s="99"/>
      <c r="D34" s="99"/>
      <c r="E34" s="99"/>
      <c r="F34" s="99"/>
      <c r="I34" s="123">
        <v>-1228</v>
      </c>
      <c r="K34" s="123">
        <v>517</v>
      </c>
      <c r="L34" s="158"/>
      <c r="M34" s="123">
        <v>-10</v>
      </c>
      <c r="N34" s="158"/>
      <c r="O34" s="123">
        <v>-19</v>
      </c>
    </row>
    <row r="35" spans="1:15" s="23" customFormat="1" ht="21" customHeight="1">
      <c r="A35" s="102" t="s">
        <v>136</v>
      </c>
      <c r="B35" s="102"/>
      <c r="C35" s="102"/>
      <c r="D35" s="102"/>
      <c r="E35" s="102"/>
      <c r="F35" s="102"/>
      <c r="I35" s="123">
        <v>9712</v>
      </c>
      <c r="J35" s="7"/>
      <c r="K35" s="123">
        <v>-3257</v>
      </c>
      <c r="L35" s="158"/>
      <c r="M35" s="122">
        <v>9758</v>
      </c>
      <c r="N35" s="158"/>
      <c r="O35" s="122">
        <v>-3403</v>
      </c>
    </row>
    <row r="36" spans="1:15" s="23" customFormat="1" ht="21" customHeight="1">
      <c r="A36" s="102" t="s">
        <v>50</v>
      </c>
      <c r="B36" s="102"/>
      <c r="C36" s="102"/>
      <c r="D36" s="102"/>
      <c r="E36" s="102"/>
      <c r="F36" s="102"/>
      <c r="I36" s="123">
        <v>-7788</v>
      </c>
      <c r="J36" s="7"/>
      <c r="K36" s="123">
        <v>-3660</v>
      </c>
      <c r="L36" s="158"/>
      <c r="M36" s="122">
        <v>-7103</v>
      </c>
      <c r="N36" s="158"/>
      <c r="O36" s="122">
        <v>-3294</v>
      </c>
    </row>
    <row r="37" spans="1:15" s="23" customFormat="1" ht="21" customHeight="1">
      <c r="A37" s="102" t="s">
        <v>139</v>
      </c>
      <c r="B37" s="102"/>
      <c r="C37" s="102"/>
      <c r="D37" s="102"/>
      <c r="E37" s="102"/>
      <c r="F37" s="102"/>
      <c r="I37" s="116">
        <v>0</v>
      </c>
      <c r="J37" s="7"/>
      <c r="K37" s="116">
        <v>-298</v>
      </c>
      <c r="L37" s="158"/>
      <c r="M37" s="116">
        <v>0</v>
      </c>
      <c r="N37" s="158"/>
      <c r="O37" s="116">
        <v>-298</v>
      </c>
    </row>
    <row r="38" spans="1:15" ht="21" customHeight="1">
      <c r="A38" s="99" t="s">
        <v>43</v>
      </c>
      <c r="B38" s="99"/>
      <c r="C38" s="99"/>
      <c r="D38" s="99"/>
      <c r="E38" s="99"/>
      <c r="F38" s="99"/>
      <c r="I38" s="113">
        <f>SUM(I25:I37)+I23</f>
        <v>110350</v>
      </c>
      <c r="K38" s="113">
        <f>SUM(K25:K37)+K23</f>
        <v>291665</v>
      </c>
      <c r="M38" s="113">
        <f>SUM(M25:M37)+M23</f>
        <v>101959</v>
      </c>
      <c r="N38" s="113"/>
      <c r="O38" s="113">
        <f>SUM(O25:O37)+O23</f>
        <v>290736</v>
      </c>
    </row>
    <row r="39" spans="1:15" ht="21" customHeight="1">
      <c r="A39" s="99" t="s">
        <v>140</v>
      </c>
      <c r="B39" s="99"/>
      <c r="C39" s="99"/>
      <c r="D39" s="99"/>
      <c r="E39" s="99"/>
      <c r="F39" s="99"/>
      <c r="I39" s="135">
        <v>384</v>
      </c>
      <c r="K39" s="113">
        <v>172</v>
      </c>
      <c r="L39" s="158"/>
      <c r="M39" s="135">
        <v>356</v>
      </c>
      <c r="N39" s="158"/>
      <c r="O39" s="122">
        <v>166</v>
      </c>
    </row>
    <row r="40" spans="1:15" ht="21" customHeight="1">
      <c r="A40" s="99" t="s">
        <v>143</v>
      </c>
      <c r="B40" s="99"/>
      <c r="C40" s="99"/>
      <c r="D40" s="99"/>
      <c r="E40" s="99"/>
      <c r="F40" s="99"/>
      <c r="I40" s="122">
        <v>-19959</v>
      </c>
      <c r="K40" s="122">
        <v>-23220</v>
      </c>
      <c r="L40" s="158"/>
      <c r="M40" s="122">
        <v>-19959</v>
      </c>
      <c r="N40" s="158"/>
      <c r="O40" s="122">
        <v>-23282</v>
      </c>
    </row>
    <row r="41" spans="1:15" ht="21" customHeight="1">
      <c r="A41" s="99" t="s">
        <v>144</v>
      </c>
      <c r="B41" s="99"/>
      <c r="C41" s="99"/>
      <c r="D41" s="99"/>
      <c r="E41" s="99"/>
      <c r="F41" s="99"/>
      <c r="I41" s="122">
        <v>-804</v>
      </c>
      <c r="K41" s="122">
        <v>-9436</v>
      </c>
      <c r="L41" s="158"/>
      <c r="M41" s="122">
        <v>0</v>
      </c>
      <c r="N41" s="158"/>
      <c r="O41" s="122">
        <v>-6982</v>
      </c>
    </row>
    <row r="42" spans="1:15" ht="21" customHeight="1">
      <c r="A42" s="98" t="s">
        <v>162</v>
      </c>
      <c r="B42" s="98"/>
      <c r="C42" s="98"/>
      <c r="D42" s="98"/>
      <c r="E42" s="98"/>
      <c r="F42" s="98"/>
      <c r="I42" s="110">
        <f>SUM(I38:I41)</f>
        <v>89971</v>
      </c>
      <c r="K42" s="110">
        <f>SUM(K38:K41)</f>
        <v>259181</v>
      </c>
      <c r="M42" s="110">
        <f>SUM(M38:M41)</f>
        <v>82356</v>
      </c>
      <c r="N42" s="113"/>
      <c r="O42" s="110">
        <f>SUM(O38:O41)</f>
        <v>260638</v>
      </c>
    </row>
    <row r="43" spans="1:11" ht="18" customHeight="1">
      <c r="A43" s="98"/>
      <c r="B43" s="98"/>
      <c r="C43" s="98"/>
      <c r="D43" s="98"/>
      <c r="E43" s="98"/>
      <c r="F43" s="98"/>
      <c r="I43" s="113"/>
      <c r="K43" s="113"/>
    </row>
    <row r="44" spans="1:11" ht="21" customHeight="1">
      <c r="A44" s="7" t="s">
        <v>22</v>
      </c>
      <c r="G44" s="57"/>
      <c r="H44" s="115"/>
      <c r="I44" s="57"/>
      <c r="K44" s="57"/>
    </row>
    <row r="45" spans="1:15" ht="21" customHeight="1">
      <c r="A45" s="23"/>
      <c r="B45" s="23"/>
      <c r="C45" s="23"/>
      <c r="D45" s="23"/>
      <c r="E45" s="23"/>
      <c r="F45" s="23"/>
      <c r="G45" s="32"/>
      <c r="H45" s="33"/>
      <c r="I45" s="1"/>
      <c r="K45" s="1"/>
      <c r="O45" s="1" t="s">
        <v>54</v>
      </c>
    </row>
    <row r="46" spans="1:11" ht="21" customHeight="1">
      <c r="A46" s="10" t="s">
        <v>107</v>
      </c>
      <c r="B46" s="10"/>
      <c r="C46" s="10"/>
      <c r="D46" s="54"/>
      <c r="E46" s="54"/>
      <c r="F46" s="54"/>
      <c r="G46" s="55"/>
      <c r="H46" s="56"/>
      <c r="I46" s="55"/>
      <c r="K46" s="55"/>
    </row>
    <row r="47" spans="1:11" ht="21" customHeight="1">
      <c r="A47" s="54" t="s">
        <v>46</v>
      </c>
      <c r="B47" s="54"/>
      <c r="C47" s="54"/>
      <c r="D47" s="54"/>
      <c r="E47" s="54"/>
      <c r="F47" s="54"/>
      <c r="G47" s="55"/>
      <c r="H47" s="56"/>
      <c r="I47" s="55"/>
      <c r="K47" s="55"/>
    </row>
    <row r="48" spans="1:11" ht="21" customHeight="1">
      <c r="A48" s="2" t="s">
        <v>186</v>
      </c>
      <c r="B48" s="2"/>
      <c r="C48" s="2"/>
      <c r="D48" s="37"/>
      <c r="E48" s="37"/>
      <c r="F48" s="37"/>
      <c r="G48" s="34"/>
      <c r="H48" s="36"/>
      <c r="I48" s="34"/>
      <c r="K48" s="34"/>
    </row>
    <row r="49" spans="4:15" ht="21" customHeight="1">
      <c r="D49" s="37"/>
      <c r="E49" s="37"/>
      <c r="F49" s="37"/>
      <c r="G49" s="38"/>
      <c r="H49" s="37"/>
      <c r="I49" s="38"/>
      <c r="K49" s="38"/>
      <c r="O49" s="38" t="s">
        <v>53</v>
      </c>
    </row>
    <row r="50" spans="4:15" ht="21" customHeight="1">
      <c r="D50" s="37"/>
      <c r="E50" s="37"/>
      <c r="F50" s="37"/>
      <c r="G50" s="38"/>
      <c r="H50" s="37"/>
      <c r="I50" s="166" t="s">
        <v>97</v>
      </c>
      <c r="J50" s="166"/>
      <c r="K50" s="166"/>
      <c r="M50" s="164" t="s">
        <v>98</v>
      </c>
      <c r="N50" s="164"/>
      <c r="O50" s="164"/>
    </row>
    <row r="51" spans="4:15" ht="21" customHeight="1">
      <c r="D51" s="37"/>
      <c r="E51" s="37"/>
      <c r="F51" s="37"/>
      <c r="G51" s="40" t="s">
        <v>13</v>
      </c>
      <c r="H51" s="37"/>
      <c r="I51" s="41">
        <v>2566</v>
      </c>
      <c r="K51" s="41">
        <v>2565</v>
      </c>
      <c r="M51" s="41">
        <v>2566</v>
      </c>
      <c r="N51" s="42"/>
      <c r="O51" s="41">
        <v>2565</v>
      </c>
    </row>
    <row r="52" spans="1:15" ht="21" customHeight="1">
      <c r="A52" s="98" t="s">
        <v>157</v>
      </c>
      <c r="B52" s="98"/>
      <c r="C52" s="98"/>
      <c r="D52" s="98"/>
      <c r="E52" s="98"/>
      <c r="F52" s="98"/>
      <c r="I52" s="114"/>
      <c r="K52" s="114"/>
      <c r="M52" s="114"/>
      <c r="N52" s="113"/>
      <c r="O52" s="114"/>
    </row>
    <row r="53" spans="1:15" ht="21" customHeight="1">
      <c r="A53" s="99" t="s">
        <v>124</v>
      </c>
      <c r="B53" s="99"/>
      <c r="C53" s="99"/>
      <c r="D53" s="99"/>
      <c r="E53" s="99"/>
      <c r="F53" s="99"/>
      <c r="G53" s="101"/>
      <c r="I53" s="125">
        <v>-200000</v>
      </c>
      <c r="K53" s="125">
        <v>-390000</v>
      </c>
      <c r="L53" s="158"/>
      <c r="M53" s="125">
        <v>-200000</v>
      </c>
      <c r="N53" s="158"/>
      <c r="O53" s="125">
        <v>-390000</v>
      </c>
    </row>
    <row r="54" spans="1:15" ht="21" customHeight="1">
      <c r="A54" s="99" t="s">
        <v>125</v>
      </c>
      <c r="B54" s="99"/>
      <c r="C54" s="99"/>
      <c r="D54" s="99"/>
      <c r="E54" s="99"/>
      <c r="F54" s="99"/>
      <c r="G54" s="101"/>
      <c r="I54" s="125">
        <v>200274</v>
      </c>
      <c r="K54" s="125">
        <v>190000</v>
      </c>
      <c r="L54" s="158"/>
      <c r="M54" s="125">
        <v>200274</v>
      </c>
      <c r="N54" s="158"/>
      <c r="O54" s="125">
        <v>190000</v>
      </c>
    </row>
    <row r="55" spans="1:15" ht="21" customHeight="1">
      <c r="A55" s="99" t="s">
        <v>164</v>
      </c>
      <c r="B55" s="99"/>
      <c r="C55" s="99"/>
      <c r="D55" s="99"/>
      <c r="E55" s="99"/>
      <c r="F55" s="99"/>
      <c r="G55" s="101"/>
      <c r="I55" s="123">
        <v>1049</v>
      </c>
      <c r="K55" s="123">
        <v>2032</v>
      </c>
      <c r="L55" s="158"/>
      <c r="M55" s="123">
        <v>1049</v>
      </c>
      <c r="N55" s="158"/>
      <c r="O55" s="123">
        <v>2032</v>
      </c>
    </row>
    <row r="56" spans="1:15" ht="21" customHeight="1">
      <c r="A56" s="159" t="s">
        <v>190</v>
      </c>
      <c r="B56" s="99"/>
      <c r="C56" s="99"/>
      <c r="D56" s="99"/>
      <c r="E56" s="99"/>
      <c r="F56" s="99"/>
      <c r="G56" s="101"/>
      <c r="I56" s="123">
        <v>0</v>
      </c>
      <c r="K56" s="123">
        <v>0</v>
      </c>
      <c r="L56" s="158"/>
      <c r="M56" s="123">
        <v>2000</v>
      </c>
      <c r="N56" s="158"/>
      <c r="O56" s="123">
        <v>10000</v>
      </c>
    </row>
    <row r="57" spans="1:15" ht="21" customHeight="1">
      <c r="A57" s="99" t="s">
        <v>67</v>
      </c>
      <c r="B57" s="99"/>
      <c r="C57" s="99"/>
      <c r="D57" s="99"/>
      <c r="E57" s="99"/>
      <c r="F57" s="99"/>
      <c r="G57" s="101"/>
      <c r="I57" s="123">
        <v>-65</v>
      </c>
      <c r="K57" s="123">
        <v>-9</v>
      </c>
      <c r="L57" s="158"/>
      <c r="M57" s="123">
        <v>-65</v>
      </c>
      <c r="N57" s="158"/>
      <c r="O57" s="123">
        <v>0</v>
      </c>
    </row>
    <row r="58" spans="1:15" ht="21" customHeight="1">
      <c r="A58" s="99" t="s">
        <v>93</v>
      </c>
      <c r="B58" s="99"/>
      <c r="C58" s="99"/>
      <c r="D58" s="99"/>
      <c r="E58" s="99"/>
      <c r="F58" s="99"/>
      <c r="G58" s="101"/>
      <c r="I58" s="123">
        <v>-1124</v>
      </c>
      <c r="K58" s="123">
        <v>-3488</v>
      </c>
      <c r="L58" s="158"/>
      <c r="M58" s="123">
        <v>-805</v>
      </c>
      <c r="N58" s="158"/>
      <c r="O58" s="123">
        <v>-2245</v>
      </c>
    </row>
    <row r="59" spans="1:15" s="158" customFormat="1" ht="21" customHeight="1">
      <c r="A59" s="159" t="s">
        <v>193</v>
      </c>
      <c r="B59" s="159"/>
      <c r="C59" s="159"/>
      <c r="D59" s="159"/>
      <c r="E59" s="159"/>
      <c r="F59" s="159"/>
      <c r="G59" s="101"/>
      <c r="I59" s="123">
        <v>15</v>
      </c>
      <c r="K59" s="123">
        <v>0</v>
      </c>
      <c r="M59" s="123">
        <v>15</v>
      </c>
      <c r="O59" s="123">
        <v>0</v>
      </c>
    </row>
    <row r="60" spans="1:15" ht="21" customHeight="1">
      <c r="A60" s="98" t="s">
        <v>176</v>
      </c>
      <c r="B60" s="98"/>
      <c r="C60" s="98"/>
      <c r="D60" s="98"/>
      <c r="E60" s="98"/>
      <c r="F60" s="98"/>
      <c r="G60" s="101"/>
      <c r="I60" s="104">
        <f>SUM(I53:I59)</f>
        <v>149</v>
      </c>
      <c r="K60" s="104">
        <f>SUM(K53:K58)</f>
        <v>-201465</v>
      </c>
      <c r="M60" s="104">
        <f>SUM(M53:M59)</f>
        <v>2468</v>
      </c>
      <c r="O60" s="104">
        <f>SUM(O53:O58)</f>
        <v>-190213</v>
      </c>
    </row>
    <row r="61" spans="1:15" ht="21" customHeight="1">
      <c r="A61" s="98" t="s">
        <v>51</v>
      </c>
      <c r="B61" s="98"/>
      <c r="C61" s="98"/>
      <c r="D61" s="98"/>
      <c r="E61" s="98"/>
      <c r="F61" s="98"/>
      <c r="G61" s="101"/>
      <c r="I61" s="84"/>
      <c r="K61" s="57"/>
      <c r="M61" s="57"/>
      <c r="N61" s="115"/>
      <c r="O61" s="57"/>
    </row>
    <row r="62" spans="1:15" ht="21" customHeight="1">
      <c r="A62" s="99" t="s">
        <v>141</v>
      </c>
      <c r="B62" s="99"/>
      <c r="C62" s="99"/>
      <c r="D62" s="99"/>
      <c r="E62" s="99"/>
      <c r="F62" s="99"/>
      <c r="G62" s="101"/>
      <c r="I62" s="118">
        <v>80000</v>
      </c>
      <c r="K62" s="118">
        <v>0</v>
      </c>
      <c r="L62" s="158"/>
      <c r="M62" s="118">
        <v>80000</v>
      </c>
      <c r="N62" s="158"/>
      <c r="O62" s="118">
        <v>0</v>
      </c>
    </row>
    <row r="63" spans="1:15" ht="21" customHeight="1">
      <c r="A63" s="99" t="s">
        <v>118</v>
      </c>
      <c r="B63" s="99"/>
      <c r="C63" s="99"/>
      <c r="D63" s="99"/>
      <c r="E63" s="99"/>
      <c r="F63" s="99"/>
      <c r="G63" s="101"/>
      <c r="I63" s="118">
        <v>-100000</v>
      </c>
      <c r="K63" s="118">
        <v>-320000</v>
      </c>
      <c r="L63" s="158"/>
      <c r="M63" s="118">
        <v>-100000</v>
      </c>
      <c r="N63" s="158"/>
      <c r="O63" s="118">
        <v>-320000</v>
      </c>
    </row>
    <row r="64" spans="1:15" ht="21" customHeight="1">
      <c r="A64" s="159" t="s">
        <v>191</v>
      </c>
      <c r="B64" s="99"/>
      <c r="C64" s="99"/>
      <c r="D64" s="99"/>
      <c r="E64" s="99"/>
      <c r="F64" s="99"/>
      <c r="G64" s="101"/>
      <c r="I64" s="118">
        <v>0</v>
      </c>
      <c r="K64" s="118">
        <v>0</v>
      </c>
      <c r="L64" s="158"/>
      <c r="M64" s="118">
        <v>0</v>
      </c>
      <c r="N64" s="158"/>
      <c r="O64" s="118">
        <v>-13000</v>
      </c>
    </row>
    <row r="65" spans="1:15" ht="21" customHeight="1">
      <c r="A65" s="99" t="s">
        <v>154</v>
      </c>
      <c r="B65" s="99"/>
      <c r="C65" s="99"/>
      <c r="D65" s="99"/>
      <c r="E65" s="99"/>
      <c r="F65" s="99"/>
      <c r="G65" s="101">
        <v>16</v>
      </c>
      <c r="I65" s="118">
        <v>0</v>
      </c>
      <c r="K65" s="118">
        <v>265740</v>
      </c>
      <c r="L65" s="158"/>
      <c r="M65" s="118">
        <v>0</v>
      </c>
      <c r="N65" s="158"/>
      <c r="O65" s="118">
        <v>265740</v>
      </c>
    </row>
    <row r="66" spans="1:15" ht="21" customHeight="1">
      <c r="A66" s="99" t="s">
        <v>117</v>
      </c>
      <c r="B66" s="99"/>
      <c r="C66" s="99"/>
      <c r="D66" s="99"/>
      <c r="E66" s="99"/>
      <c r="F66" s="99"/>
      <c r="G66" s="101"/>
      <c r="I66" s="123">
        <v>-393800</v>
      </c>
      <c r="K66" s="123">
        <v>0</v>
      </c>
      <c r="M66" s="123">
        <v>-393800</v>
      </c>
      <c r="O66" s="123">
        <v>0</v>
      </c>
    </row>
    <row r="67" spans="1:15" ht="21" customHeight="1">
      <c r="A67" s="99" t="s">
        <v>137</v>
      </c>
      <c r="B67" s="99"/>
      <c r="C67" s="99"/>
      <c r="D67" s="99"/>
      <c r="E67" s="99"/>
      <c r="F67" s="99"/>
      <c r="G67" s="101"/>
      <c r="I67" s="123">
        <v>-1996</v>
      </c>
      <c r="K67" s="123">
        <v>-2280</v>
      </c>
      <c r="L67" s="158"/>
      <c r="M67" s="123">
        <v>-1665</v>
      </c>
      <c r="N67" s="158"/>
      <c r="O67" s="123">
        <v>-1949</v>
      </c>
    </row>
    <row r="68" spans="1:15" ht="21" customHeight="1">
      <c r="A68" s="99" t="s">
        <v>161</v>
      </c>
      <c r="B68" s="99"/>
      <c r="C68" s="99"/>
      <c r="D68" s="99"/>
      <c r="E68" s="99"/>
      <c r="F68" s="99"/>
      <c r="G68" s="101"/>
      <c r="I68" s="123">
        <v>0</v>
      </c>
      <c r="K68" s="123">
        <v>83</v>
      </c>
      <c r="L68" s="158"/>
      <c r="M68" s="123">
        <v>0</v>
      </c>
      <c r="N68" s="158"/>
      <c r="O68" s="123">
        <v>83</v>
      </c>
    </row>
    <row r="69" spans="1:15" ht="21" customHeight="1">
      <c r="A69" s="98" t="s">
        <v>175</v>
      </c>
      <c r="B69" s="98"/>
      <c r="C69" s="98"/>
      <c r="D69" s="98"/>
      <c r="E69" s="98"/>
      <c r="F69" s="98"/>
      <c r="I69" s="104">
        <f>SUM(I62:I68)</f>
        <v>-415796</v>
      </c>
      <c r="K69" s="104">
        <f>SUM(K62:K68)</f>
        <v>-56457</v>
      </c>
      <c r="M69" s="104">
        <f>SUM(M62:M68)</f>
        <v>-415465</v>
      </c>
      <c r="N69" s="113"/>
      <c r="O69" s="104">
        <f>SUM(O62:O68)</f>
        <v>-69126</v>
      </c>
    </row>
    <row r="70" spans="1:15" ht="21" customHeight="1">
      <c r="A70" s="98" t="s">
        <v>177</v>
      </c>
      <c r="B70" s="98"/>
      <c r="C70" s="98"/>
      <c r="D70" s="98"/>
      <c r="E70" s="98"/>
      <c r="F70" s="98"/>
      <c r="I70" s="114">
        <f>SUM(I42,I60,I69)</f>
        <v>-325676</v>
      </c>
      <c r="K70" s="114">
        <f>SUM(K42,K60,K69)</f>
        <v>1259</v>
      </c>
      <c r="M70" s="114">
        <f>SUM(M42,M60,M69)</f>
        <v>-330641</v>
      </c>
      <c r="N70" s="113"/>
      <c r="O70" s="114">
        <f>SUM(O42,O60,O69)</f>
        <v>1299</v>
      </c>
    </row>
    <row r="71" spans="1:15" ht="21" customHeight="1">
      <c r="A71" s="99" t="s">
        <v>58</v>
      </c>
      <c r="B71" s="99"/>
      <c r="C71" s="99"/>
      <c r="D71" s="99"/>
      <c r="E71" s="99"/>
      <c r="F71" s="99"/>
      <c r="I71" s="116">
        <v>467704</v>
      </c>
      <c r="K71" s="116">
        <v>70643</v>
      </c>
      <c r="L71" s="158"/>
      <c r="M71" s="116">
        <v>456942</v>
      </c>
      <c r="N71" s="158"/>
      <c r="O71" s="116">
        <v>61683</v>
      </c>
    </row>
    <row r="72" spans="1:15" ht="21" customHeight="1" thickBot="1">
      <c r="A72" s="98" t="s">
        <v>56</v>
      </c>
      <c r="B72" s="98"/>
      <c r="C72" s="98"/>
      <c r="D72" s="98"/>
      <c r="E72" s="98"/>
      <c r="F72" s="98"/>
      <c r="I72" s="127">
        <f>SUM(I70:I71)</f>
        <v>142028</v>
      </c>
      <c r="K72" s="127">
        <f>SUM(K70:K71)</f>
        <v>71902</v>
      </c>
      <c r="M72" s="127">
        <f>SUM(M70:M71)</f>
        <v>126301</v>
      </c>
      <c r="N72" s="113"/>
      <c r="O72" s="127">
        <f>SUM(O70:O71)</f>
        <v>62982</v>
      </c>
    </row>
    <row r="73" spans="1:15" ht="21" customHeight="1" thickTop="1">
      <c r="A73" s="99"/>
      <c r="B73" s="99"/>
      <c r="C73" s="99"/>
      <c r="D73" s="99"/>
      <c r="E73" s="99"/>
      <c r="F73" s="99"/>
      <c r="I73" s="105">
        <f>I72-'BS'!I11</f>
        <v>0</v>
      </c>
      <c r="J73" s="106"/>
      <c r="K73" s="105"/>
      <c r="L73" s="106"/>
      <c r="M73" s="107">
        <f>M72-'BS'!M11</f>
        <v>0</v>
      </c>
      <c r="N73" s="106"/>
      <c r="O73" s="106"/>
    </row>
    <row r="74" spans="1:13" ht="21" customHeight="1">
      <c r="A74" s="98" t="s">
        <v>114</v>
      </c>
      <c r="B74" s="98"/>
      <c r="C74" s="98"/>
      <c r="D74" s="99"/>
      <c r="E74" s="99"/>
      <c r="F74" s="99"/>
      <c r="I74" s="114"/>
      <c r="K74" s="114"/>
      <c r="M74" s="3"/>
    </row>
    <row r="75" spans="1:13" ht="21" customHeight="1">
      <c r="A75" s="99" t="s">
        <v>115</v>
      </c>
      <c r="B75" s="99"/>
      <c r="C75" s="99"/>
      <c r="D75" s="99"/>
      <c r="E75" s="99"/>
      <c r="F75" s="99"/>
      <c r="I75" s="114"/>
      <c r="K75" s="114"/>
      <c r="M75" s="3"/>
    </row>
    <row r="76" spans="1:15" ht="21" customHeight="1">
      <c r="A76" s="99" t="s">
        <v>142</v>
      </c>
      <c r="B76" s="99"/>
      <c r="C76" s="99"/>
      <c r="D76" s="99"/>
      <c r="E76" s="99"/>
      <c r="F76" s="99"/>
      <c r="I76" s="123">
        <v>515</v>
      </c>
      <c r="J76" s="123"/>
      <c r="K76" s="123">
        <v>0</v>
      </c>
      <c r="L76" s="123"/>
      <c r="M76" s="123">
        <v>175</v>
      </c>
      <c r="N76" s="123"/>
      <c r="O76" s="123">
        <v>0</v>
      </c>
    </row>
    <row r="77" spans="1:15" ht="21" customHeight="1">
      <c r="A77" s="99"/>
      <c r="B77" s="99"/>
      <c r="C77" s="99"/>
      <c r="D77" s="99"/>
      <c r="E77" s="99"/>
      <c r="F77" s="99"/>
      <c r="I77" s="100"/>
      <c r="J77" s="100"/>
      <c r="K77" s="100"/>
      <c r="L77" s="100"/>
      <c r="M77" s="100"/>
      <c r="N77" s="100"/>
      <c r="O77" s="100"/>
    </row>
    <row r="78" spans="1:11" ht="21" customHeight="1">
      <c r="A78" s="7" t="s">
        <v>22</v>
      </c>
      <c r="G78" s="57"/>
      <c r="H78" s="115"/>
      <c r="I78" s="57"/>
      <c r="K78" s="57"/>
    </row>
    <row r="79" spans="7:11" ht="21" customHeight="1">
      <c r="G79" s="32"/>
      <c r="H79" s="45"/>
      <c r="I79" s="32"/>
      <c r="K79" s="32"/>
    </row>
  </sheetData>
  <sheetProtection/>
  <mergeCells count="4">
    <mergeCell ref="I6:K6"/>
    <mergeCell ref="M6:O6"/>
    <mergeCell ref="I50:K50"/>
    <mergeCell ref="M50:O50"/>
  </mergeCells>
  <printOptions horizontalCentered="1"/>
  <pageMargins left="0.7874015748031497" right="0.3937007874015748" top="0.7874015748031497" bottom="0.1968503937007874" header="0.1968503937007874" footer="0.1968503937007874"/>
  <pageSetup firstPageNumber="2" useFirstPageNumber="1" fitToHeight="0" horizontalDpi="600" verticalDpi="6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 Suthee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Group</dc:creator>
  <cp:keywords/>
  <dc:description/>
  <cp:lastModifiedBy>Danita Sirabowornkit</cp:lastModifiedBy>
  <cp:lastPrinted>2023-08-09T06:21:19Z</cp:lastPrinted>
  <dcterms:created xsi:type="dcterms:W3CDTF">1999-07-14T02:33:10Z</dcterms:created>
  <dcterms:modified xsi:type="dcterms:W3CDTF">2023-08-09T06:21:50Z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0x010100FECF56CF0908D7458AD40D012A2828B4</vt:lpwstr>
  </property>
</Properties>
</file>