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9510" firstSheet="2" activeTab="2"/>
  </bookViews>
  <sheets>
    <sheet name="Recovered_Sheet1" sheetId="1" state="veryHidden" r:id="rId1"/>
    <sheet name="Recovered_Sheet2" sheetId="2" state="veryHidden" r:id="rId2"/>
    <sheet name="BS" sheetId="3" r:id="rId3"/>
    <sheet name="PL &amp; CF" sheetId="4" r:id="rId4"/>
    <sheet name="SE" sheetId="5" r:id="rId5"/>
  </sheets>
  <definedNames>
    <definedName name="\a" localSheetId="2">'BS'!#REF!</definedName>
    <definedName name="\a">#REF!</definedName>
    <definedName name="\c" localSheetId="2">'BS'!#REF!</definedName>
    <definedName name="\c">#REF!</definedName>
    <definedName name="\d" localSheetId="2">'BS'!#REF!</definedName>
    <definedName name="\d">#REF!</definedName>
    <definedName name="_Regression_Int" localSheetId="2" hidden="1">1</definedName>
    <definedName name="_xlnm.Print_Area" localSheetId="2">'BS'!$A$1:$N$92</definedName>
    <definedName name="_xlnm.Print_Area" localSheetId="3">'PL &amp; CF'!$A$1:$M$96</definedName>
    <definedName name="_xlnm.Print_Area" localSheetId="4">'SE'!$A$1:$M$23</definedName>
    <definedName name="Print_Area_MI" localSheetId="2">'BS'!#REF!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<sst xmlns="http://schemas.openxmlformats.org/spreadsheetml/2006/main" count="226" uniqueCount="175">
  <si>
    <t>Other current liabilities</t>
  </si>
  <si>
    <t>Total</t>
  </si>
  <si>
    <t xml:space="preserve">Share capital </t>
  </si>
  <si>
    <t>Retained earnings</t>
  </si>
  <si>
    <t>Unappropriated</t>
  </si>
  <si>
    <t>Interest income</t>
  </si>
  <si>
    <t>The accompanying notes are an integral part of the financial statements.</t>
  </si>
  <si>
    <t>Note</t>
  </si>
  <si>
    <t xml:space="preserve">Other current assets </t>
  </si>
  <si>
    <t>Fees and service income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</si>
  <si>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</si>
  <si>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</si>
  <si>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</si>
  <si>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</si>
  <si>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</si>
  <si>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</si>
  <si>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</si>
  <si>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</si>
  <si>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</si>
  <si>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</si>
  <si>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</si>
  <si>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</si>
  <si>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</si>
  <si>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</si>
  <si>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</si>
  <si>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</si>
  <si>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</si>
  <si>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</si>
  <si>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</si>
  <si>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</si>
  <si>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Bank overdrafts and short-term loans</t>
  </si>
  <si>
    <t>Total non-current liabilities</t>
  </si>
  <si>
    <t>Other income</t>
  </si>
  <si>
    <t>Administrative expenses</t>
  </si>
  <si>
    <t>Directors</t>
  </si>
  <si>
    <t>Appropriated -</t>
  </si>
  <si>
    <t>Current portion of financial lease receivables</t>
  </si>
  <si>
    <t xml:space="preserve">Restricted bank deposits </t>
  </si>
  <si>
    <t>Trade and other receivables</t>
  </si>
  <si>
    <t>Trade and other payables</t>
  </si>
  <si>
    <t>Equipment</t>
  </si>
  <si>
    <t xml:space="preserve">Intangible assets </t>
  </si>
  <si>
    <t>Income tax expenses</t>
  </si>
  <si>
    <t>Current portion of factoring receivables</t>
  </si>
  <si>
    <t>Profit before income tax expenses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</si>
  <si>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</si>
  <si>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</si>
  <si>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</si>
  <si>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</si>
  <si>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</si>
  <si>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>Operating liabilities increase (decrease)</t>
  </si>
  <si>
    <t xml:space="preserve">   Trade and other payables</t>
  </si>
  <si>
    <t xml:space="preserve">   Other current liabilities</t>
  </si>
  <si>
    <t>Cash flows from financing activities</t>
  </si>
  <si>
    <t>Cash flows from investing activities</t>
  </si>
  <si>
    <t>Profit or loss:</t>
  </si>
  <si>
    <t xml:space="preserve">   Loan receivables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</si>
  <si>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</si>
  <si>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</si>
  <si>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</si>
  <si>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</si>
  <si>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</si>
  <si>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</si>
  <si>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</si>
  <si>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</si>
  <si>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</si>
  <si>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>Deferred tax assets</t>
  </si>
  <si>
    <t>Income tax payable</t>
  </si>
  <si>
    <t xml:space="preserve">   Cash paid for interest expenses</t>
  </si>
  <si>
    <t>Non-current liabilities</t>
  </si>
  <si>
    <t>Lease IT Public Company Limited</t>
  </si>
  <si>
    <t>15</t>
  </si>
  <si>
    <t>Share premium</t>
  </si>
  <si>
    <t xml:space="preserve">Provision for long-term employee benefits  </t>
  </si>
  <si>
    <t>13</t>
  </si>
  <si>
    <t>Current portion of hire-purchase receivables</t>
  </si>
  <si>
    <t xml:space="preserve">   Cash paid for income tax</t>
  </si>
  <si>
    <t>Current portion of loan receivables</t>
  </si>
  <si>
    <t xml:space="preserve">Current portion of long-term loans </t>
  </si>
  <si>
    <t>Long-term loans - net of current portion</t>
  </si>
  <si>
    <t>16</t>
  </si>
  <si>
    <t xml:space="preserve">Repayment of long-term loans </t>
  </si>
  <si>
    <t>Statements of financial position (continued)</t>
  </si>
  <si>
    <t>14</t>
  </si>
  <si>
    <t>Cash paid for purchase of equipment</t>
  </si>
  <si>
    <t xml:space="preserve">   Provision for long-term employee benefits</t>
  </si>
  <si>
    <t xml:space="preserve">Proceeds from sales of equipment </t>
  </si>
  <si>
    <t>3</t>
  </si>
  <si>
    <t>12</t>
  </si>
  <si>
    <t>Earnings per share</t>
  </si>
  <si>
    <t xml:space="preserve">Statements of financial position </t>
  </si>
  <si>
    <t>Statements of comprehensive income</t>
  </si>
  <si>
    <t>Cash flow statements</t>
  </si>
  <si>
    <t>Cash flow statements (continued)</t>
  </si>
  <si>
    <t>Statements of change in shareholders' equity</t>
  </si>
  <si>
    <t>Other comprehensive income for the period:</t>
  </si>
  <si>
    <t>17</t>
  </si>
  <si>
    <t xml:space="preserve">Profit from operating activities before change in </t>
  </si>
  <si>
    <t xml:space="preserve">Decrease (increase) in restricted bank deposits </t>
  </si>
  <si>
    <t xml:space="preserve">   of current portion</t>
  </si>
  <si>
    <t xml:space="preserve">   Appropriated - statutory reserve</t>
  </si>
  <si>
    <t xml:space="preserve">   Unappropriated</t>
  </si>
  <si>
    <t xml:space="preserve">   Depreciation and amortisation</t>
  </si>
  <si>
    <t xml:space="preserve">   Gain on sales of equipment </t>
  </si>
  <si>
    <t xml:space="preserve">   Amortisation of deferred interest income under  </t>
  </si>
  <si>
    <t xml:space="preserve">   Hire-purchase receivables</t>
  </si>
  <si>
    <t xml:space="preserve">   Financial lease receivables </t>
  </si>
  <si>
    <t>Cash receipt awaiting for return to receivables</t>
  </si>
  <si>
    <t xml:space="preserve">Adjustment to reconcile profit before income tax expenses to net cash </t>
  </si>
  <si>
    <t xml:space="preserve">   Finance cost</t>
  </si>
  <si>
    <t>Cash receipt from long-term loans</t>
  </si>
  <si>
    <t>Repayment of liabilities under finance lease agreements</t>
  </si>
  <si>
    <t>(Unit: Thousand Baht except earnings per share expressed in Baht)</t>
  </si>
  <si>
    <t xml:space="preserve">Current portion of debentures </t>
  </si>
  <si>
    <t>9</t>
  </si>
  <si>
    <t xml:space="preserve">   provided by (paid from) operating activities</t>
  </si>
  <si>
    <t>Bad debts and doubtful accounts</t>
  </si>
  <si>
    <t>Balance as at 1 January 2017</t>
  </si>
  <si>
    <t xml:space="preserve">   Issued and fully paid-up</t>
  </si>
  <si>
    <t>19</t>
  </si>
  <si>
    <t>Repayment of liabilities under hire-purchase agreements</t>
  </si>
  <si>
    <t xml:space="preserve">   Bad debt and doubtful account on receivables</t>
  </si>
  <si>
    <t>Properties foreclosed</t>
  </si>
  <si>
    <t>Cash receipt under hire-purchase agreements</t>
  </si>
  <si>
    <t>20</t>
  </si>
  <si>
    <t>Loan receivables - net of current portion</t>
  </si>
  <si>
    <t>Current investments</t>
  </si>
  <si>
    <t>10</t>
  </si>
  <si>
    <t>21</t>
  </si>
  <si>
    <t>Dividend paid (Note 23)</t>
  </si>
  <si>
    <t>Cash paid for purchase of trading securities</t>
  </si>
  <si>
    <t>Hire-purchase receivables - net of current portion</t>
  </si>
  <si>
    <t>Financial lease receivables - net of current portion</t>
  </si>
  <si>
    <t>Profit before finance cost and income tax expenses</t>
  </si>
  <si>
    <t>Current portion of liabilities under financial lease agreements</t>
  </si>
  <si>
    <t>Current portion of liabilities under hire-purchase agreements</t>
  </si>
  <si>
    <t>Net cash flows from (used in) investing activities</t>
  </si>
  <si>
    <t>Warrants</t>
  </si>
  <si>
    <t>Liabilities under hire-purchase agreements - net</t>
  </si>
  <si>
    <t>Liabilities under finance lease agreements - net</t>
  </si>
  <si>
    <t>Cash receipt from issuance of debentures</t>
  </si>
  <si>
    <t>4</t>
  </si>
  <si>
    <t>5</t>
  </si>
  <si>
    <t>18</t>
  </si>
  <si>
    <t xml:space="preserve">      300,000,000 ordinary shares of Baht 1 each</t>
  </si>
  <si>
    <t>Cash paid for purchase of intangible asset</t>
  </si>
  <si>
    <t>Cash receipt from exercise of warrants</t>
  </si>
  <si>
    <t>Issuance of ordinary shares during period</t>
  </si>
  <si>
    <t xml:space="preserve">   from the exercise of warrants (Note 17.3)</t>
  </si>
  <si>
    <t xml:space="preserve">      financial lease and hire-purchase agreements</t>
  </si>
  <si>
    <t>As at 31 March 2018</t>
  </si>
  <si>
    <t>31 March 2018</t>
  </si>
  <si>
    <t>31 December 2017</t>
  </si>
  <si>
    <t>For the three-month period ended 31 March 2018</t>
  </si>
  <si>
    <t>Balance as at 31 March 2018</t>
  </si>
  <si>
    <t>Balance as at 31 March 2017</t>
  </si>
  <si>
    <t>Balance as at 1 January 2018</t>
  </si>
  <si>
    <t xml:space="preserve">        (31 December 2017: 300,000,000 ordinary shares of Baht 1 each)</t>
  </si>
  <si>
    <t xml:space="preserve">      220,078,056 ordinary shares of Baht 1 each</t>
  </si>
  <si>
    <t xml:space="preserve">        (31 December 2017: 220,076,056 ordinary shares of Baht 1 each)</t>
  </si>
  <si>
    <t>Cash flows from operating activities</t>
  </si>
  <si>
    <t xml:space="preserve">   Loss on changes of fair value of investments</t>
  </si>
  <si>
    <t>Net cash flows from (used in) operating activities</t>
  </si>
  <si>
    <t>Net increase (decrease) in cash and cash equivalents</t>
  </si>
  <si>
    <t>Debentures - net of current portion</t>
  </si>
  <si>
    <t xml:space="preserve">   Registered</t>
  </si>
  <si>
    <t>Selling expenses</t>
  </si>
  <si>
    <t xml:space="preserve">Basic earnings per share </t>
  </si>
  <si>
    <t xml:space="preserve">Diluted earnings per share </t>
  </si>
  <si>
    <t xml:space="preserve">Decrease in bank overdrafts and short-term loans </t>
  </si>
  <si>
    <t>statutory reserve</t>
  </si>
  <si>
    <t xml:space="preserve"> paid-up share capital</t>
  </si>
  <si>
    <t xml:space="preserve">Issued and fully </t>
  </si>
  <si>
    <t>Cash flows from (used in) operating activities</t>
  </si>
  <si>
    <t>Net cash flows from (used in) financing activities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</si>
</sst>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#,##0\ ;\(#,##0\)"/>
    <numFmt numFmtId="183" formatCode="#,##0.00\ ;\(#,##0.00\)"/>
    <numFmt numFmtId="184" formatCode="0.0%"/>
    <numFmt numFmtId="185" formatCode="0.00_)"/>
    <numFmt numFmtId="186" formatCode="_(* #,##0_);_(* \(#,##0\);_(* &quot;-&quot;??_);_(@_)"/>
    <numFmt numFmtId="187" formatCode="dd\-mmm\-yy_)"/>
    <numFmt numFmtId="188" formatCode="#,##0.00\ &quot;F&quot;;\-#,##0.00\ &quot;F&quot;"/>
    <numFmt numFmtId="189" formatCode="_-* #,##0_-;\-* #,##0_-;_-* &quot;-&quot;??_-;_-@_-"/>
    <numFmt numFmtId="190" formatCode="#,##0;\(#,##0\)"/>
    <numFmt numFmtId="191" formatCode="#,##0.00;\(#,##0.00\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#,##0.0_);\(#,##0.0\)"/>
    <numFmt numFmtId="196" formatCode="#,##0.0\ ;\(#,##0.0\)"/>
    <numFmt numFmtId="197" formatCode="#,##0.000\ ;\(#,##0.000\)"/>
    <numFmt numFmtId="198" formatCode="#,##0.0000\ ;\(#,##0.0000\)"/>
    <numFmt numFmtId="199" formatCode="_-* #,##0.0_-;\-* #,##0.0_-;_-* &quot;-&quot;??_-;_-@_-"/>
    <numFmt numFmtId="200" formatCode="#,##0.0;\(#,##0.0\)"/>
    <numFmt numFmtId="201" formatCode="\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_);[Red]\(#,##0.0\)"/>
    <numFmt numFmtId="207" formatCode="[$-409]dddd\,\ mmmm\ dd\,\ yyyy"/>
    <numFmt numFmtId="208" formatCode="[$-409]h:mm:ss\ AM/PM"/>
    <numFmt numFmtId="209" formatCode="_-* #,##0.0_-;\-* #,##0.0_-;_-* &quot;-&quot;?_-;_-@_-"/>
  </numFmts>
  <fonts count="50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14"/>
      <name val="Cordia Ne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7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1" fontId="16" fillId="0" borderId="0" applyFont="0" applyFill="0" applyBorder="0" applyAlignment="0" applyProtection="0"/>
    <xf numFmtId="188" fontId="6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6" fillId="0" borderId="0">
      <alignment/>
      <protection/>
    </xf>
    <xf numFmtId="184" fontId="6" fillId="0" borderId="0">
      <alignment/>
      <protection/>
    </xf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7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1" borderId="1" applyNumberFormat="0" applyAlignment="0" applyProtection="0"/>
    <xf numFmtId="10" fontId="7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37" fontId="8" fillId="0" borderId="0">
      <alignment/>
      <protection/>
    </xf>
    <xf numFmtId="185" fontId="9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39" fontId="0" fillId="0" borderId="0" xfId="0" applyAlignment="1">
      <alignment/>
    </xf>
    <xf numFmtId="39" fontId="12" fillId="0" borderId="0" xfId="0" applyFont="1" applyFill="1" applyAlignment="1">
      <alignment vertical="center"/>
    </xf>
    <xf numFmtId="39" fontId="13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42" applyNumberFormat="1" applyFont="1" applyFill="1" applyBorder="1" applyAlignment="1">
      <alignment horizontal="center" vertical="center"/>
    </xf>
    <xf numFmtId="183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83" fontId="13" fillId="0" borderId="0" xfId="0" applyNumberFormat="1" applyFont="1" applyBorder="1" applyAlignment="1">
      <alignment vertical="center"/>
    </xf>
    <xf numFmtId="182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183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40" fontId="13" fillId="0" borderId="0" xfId="42" applyFont="1" applyFill="1" applyAlignment="1">
      <alignment vertical="center"/>
    </xf>
    <xf numFmtId="39" fontId="13" fillId="0" borderId="0" xfId="0" applyFont="1" applyFill="1" applyAlignment="1">
      <alignment horizontal="left" vertical="center"/>
    </xf>
    <xf numFmtId="40" fontId="13" fillId="0" borderId="0" xfId="42" applyFont="1" applyFill="1" applyBorder="1" applyAlignment="1">
      <alignment vertical="center"/>
    </xf>
    <xf numFmtId="39" fontId="14" fillId="0" borderId="0" xfId="0" applyFont="1" applyFill="1" applyAlignment="1">
      <alignment vertical="center"/>
    </xf>
    <xf numFmtId="39" fontId="13" fillId="0" borderId="0" xfId="0" applyFont="1" applyFill="1" applyAlignment="1">
      <alignment horizontal="centerContinuous" vertical="center"/>
    </xf>
    <xf numFmtId="49" fontId="13" fillId="0" borderId="0" xfId="0" applyNumberFormat="1" applyFont="1" applyFill="1" applyAlignment="1">
      <alignment horizontal="centerContinuous" vertical="center"/>
    </xf>
    <xf numFmtId="49" fontId="14" fillId="0" borderId="0" xfId="0" applyNumberFormat="1" applyFont="1" applyFill="1" applyAlignment="1">
      <alignment horizontal="centerContinuous" vertical="center"/>
    </xf>
    <xf numFmtId="49" fontId="13" fillId="0" borderId="0" xfId="0" applyNumberFormat="1" applyFont="1" applyFill="1" applyAlignment="1" quotePrefix="1">
      <alignment horizontal="centerContinuous" vertical="center"/>
    </xf>
    <xf numFmtId="49" fontId="14" fillId="0" borderId="0" xfId="0" applyNumberFormat="1" applyFont="1" applyFill="1" applyAlignment="1" quotePrefix="1">
      <alignment horizontal="centerContinuous" vertical="center"/>
    </xf>
    <xf numFmtId="49" fontId="13" fillId="0" borderId="0" xfId="0" applyNumberFormat="1" applyFont="1" applyFill="1" applyAlignment="1">
      <alignment horizontal="center" vertical="center"/>
    </xf>
    <xf numFmtId="182" fontId="13" fillId="0" borderId="0" xfId="0" applyNumberFormat="1" applyFont="1" applyFill="1" applyBorder="1" applyAlignment="1">
      <alignment vertical="center"/>
    </xf>
    <xf numFmtId="40" fontId="13" fillId="0" borderId="0" xfId="42" applyFont="1" applyFill="1" applyAlignment="1">
      <alignment horizontal="centerContinuous" vertical="center"/>
    </xf>
    <xf numFmtId="186" fontId="13" fillId="0" borderId="0" xfId="42" applyNumberFormat="1" applyFont="1" applyFill="1" applyAlignment="1">
      <alignment vertical="center"/>
    </xf>
    <xf numFmtId="186" fontId="13" fillId="0" borderId="0" xfId="42" applyNumberFormat="1" applyFont="1" applyAlignment="1">
      <alignment vertical="center"/>
    </xf>
    <xf numFmtId="39" fontId="13" fillId="0" borderId="0" xfId="0" applyFont="1" applyFill="1" applyAlignment="1" quotePrefix="1">
      <alignment vertical="center"/>
    </xf>
    <xf numFmtId="41" fontId="13" fillId="0" borderId="0" xfId="42" applyNumberFormat="1" applyFont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Alignment="1" quotePrefix="1">
      <alignment horizontal="left" vertical="center"/>
    </xf>
    <xf numFmtId="49" fontId="14" fillId="0" borderId="0" xfId="0" applyNumberFormat="1" applyFont="1" applyFill="1" applyAlignment="1" quotePrefix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 quotePrefix="1">
      <alignment horizontal="left" vertical="center"/>
    </xf>
    <xf numFmtId="49" fontId="15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37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 quotePrefix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1" fontId="13" fillId="0" borderId="0" xfId="42" applyNumberFormat="1" applyFont="1" applyFill="1" applyBorder="1" applyAlignment="1">
      <alignment vertical="center"/>
    </xf>
    <xf numFmtId="39" fontId="12" fillId="0" borderId="13" xfId="0" applyFont="1" applyFill="1" applyBorder="1" applyAlignment="1">
      <alignment vertical="center"/>
    </xf>
    <xf numFmtId="39" fontId="13" fillId="0" borderId="13" xfId="0" applyFont="1" applyFill="1" applyBorder="1" applyAlignment="1">
      <alignment vertical="center"/>
    </xf>
    <xf numFmtId="183" fontId="13" fillId="0" borderId="13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horizontal="left" vertical="center"/>
    </xf>
    <xf numFmtId="37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9" fontId="12" fillId="0" borderId="0" xfId="0" applyFont="1" applyFill="1" applyBorder="1" applyAlignment="1">
      <alignment vertical="center"/>
    </xf>
    <xf numFmtId="39" fontId="13" fillId="0" borderId="0" xfId="0" applyFont="1" applyFill="1" applyBorder="1" applyAlignment="1">
      <alignment vertical="center"/>
    </xf>
    <xf numFmtId="37" fontId="13" fillId="0" borderId="0" xfId="0" applyNumberFormat="1" applyFont="1" applyFill="1" applyAlignment="1">
      <alignment horizontal="right" vertical="center"/>
    </xf>
    <xf numFmtId="37" fontId="12" fillId="0" borderId="0" xfId="0" applyNumberFormat="1" applyFont="1" applyFill="1" applyAlignment="1">
      <alignment horizontal="left" vertical="center"/>
    </xf>
    <xf numFmtId="41" fontId="13" fillId="0" borderId="0" xfId="0" applyNumberFormat="1" applyFont="1" applyFill="1" applyAlignment="1" quotePrefix="1">
      <alignment horizontal="right" vertical="center"/>
    </xf>
    <xf numFmtId="0" fontId="13" fillId="0" borderId="12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37" fontId="13" fillId="0" borderId="0" xfId="0" applyNumberFormat="1" applyFont="1" applyFill="1" applyBorder="1" applyAlignment="1">
      <alignment vertical="center"/>
    </xf>
    <xf numFmtId="39" fontId="13" fillId="0" borderId="14" xfId="0" applyNumberFormat="1" applyFont="1" applyFill="1" applyBorder="1" applyAlignment="1">
      <alignment vertical="center"/>
    </xf>
    <xf numFmtId="186" fontId="13" fillId="0" borderId="0" xfId="42" applyNumberFormat="1" applyFont="1" applyFill="1" applyBorder="1" applyAlignment="1">
      <alignment vertical="center"/>
    </xf>
    <xf numFmtId="186" fontId="13" fillId="0" borderId="15" xfId="42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 vertical="center"/>
    </xf>
    <xf numFmtId="40" fontId="12" fillId="0" borderId="0" xfId="0" applyNumberFormat="1" applyFont="1" applyFill="1" applyAlignment="1">
      <alignment horizontal="left" vertical="center"/>
    </xf>
    <xf numFmtId="40" fontId="13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 horizontal="centerContinuous" vertical="center"/>
    </xf>
    <xf numFmtId="186" fontId="13" fillId="0" borderId="0" xfId="42" applyNumberFormat="1" applyFont="1" applyFill="1" applyAlignment="1">
      <alignment horizontal="centerContinuous" vertical="center"/>
    </xf>
    <xf numFmtId="186" fontId="13" fillId="0" borderId="0" xfId="42" applyNumberFormat="1" applyFont="1" applyFill="1" applyBorder="1" applyAlignment="1">
      <alignment horizontal="centerContinuous" vertical="center"/>
    </xf>
    <xf numFmtId="40" fontId="12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40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41" fontId="13" fillId="0" borderId="0" xfId="42" applyNumberFormat="1" applyFont="1" applyFill="1" applyBorder="1" applyAlignment="1">
      <alignment horizontal="right" vertical="center"/>
    </xf>
    <xf numFmtId="41" fontId="13" fillId="0" borderId="0" xfId="42" applyNumberFormat="1" applyFont="1" applyFill="1" applyAlignment="1">
      <alignment horizontal="right" vertical="center"/>
    </xf>
    <xf numFmtId="41" fontId="13" fillId="0" borderId="0" xfId="0" applyNumberFormat="1" applyFont="1" applyFill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39" fontId="13" fillId="0" borderId="0" xfId="0" applyFont="1" applyAlignment="1">
      <alignment vertical="center"/>
    </xf>
    <xf numFmtId="39" fontId="12" fillId="0" borderId="0" xfId="0" applyFont="1" applyAlignment="1">
      <alignment vertical="center"/>
    </xf>
    <xf numFmtId="39" fontId="13" fillId="0" borderId="0" xfId="0" applyFont="1" applyAlignment="1">
      <alignment horizontal="centerContinuous" vertical="center"/>
    </xf>
    <xf numFmtId="40" fontId="13" fillId="0" borderId="0" xfId="42" applyFont="1" applyAlignment="1">
      <alignment horizontal="centerContinuous" vertical="center"/>
    </xf>
    <xf numFmtId="49" fontId="13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 quotePrefix="1">
      <alignment horizontal="left" vertical="center"/>
    </xf>
    <xf numFmtId="49" fontId="13" fillId="0" borderId="0" xfId="0" applyNumberFormat="1" applyFont="1" applyAlignment="1" quotePrefix="1">
      <alignment horizontal="centerContinuous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 quotePrefix="1">
      <alignment horizontal="left" vertical="center"/>
    </xf>
    <xf numFmtId="39" fontId="13" fillId="0" borderId="0" xfId="0" applyFont="1" applyAlignment="1">
      <alignment horizontal="center" vertical="center"/>
    </xf>
    <xf numFmtId="39" fontId="13" fillId="0" borderId="12" xfId="0" applyFont="1" applyBorder="1" applyAlignment="1">
      <alignment horizontal="center" vertical="center"/>
    </xf>
    <xf numFmtId="39" fontId="13" fillId="0" borderId="0" xfId="0" applyFont="1" applyBorder="1" applyAlignment="1">
      <alignment horizontal="center" vertical="center"/>
    </xf>
    <xf numFmtId="41" fontId="13" fillId="0" borderId="0" xfId="42" applyNumberFormat="1" applyFont="1" applyBorder="1" applyAlignment="1">
      <alignment horizontal="center" vertical="center"/>
    </xf>
    <xf numFmtId="41" fontId="13" fillId="0" borderId="16" xfId="42" applyNumberFormat="1" applyFont="1" applyBorder="1" applyAlignment="1">
      <alignment horizontal="center" vertical="center"/>
    </xf>
    <xf numFmtId="41" fontId="13" fillId="0" borderId="0" xfId="44" applyNumberFormat="1" applyFont="1" applyBorder="1" applyAlignment="1">
      <alignment vertical="center"/>
    </xf>
    <xf numFmtId="41" fontId="13" fillId="0" borderId="0" xfId="44" applyNumberFormat="1" applyFont="1" applyFill="1" applyAlignment="1">
      <alignment horizontal="right" vertical="center"/>
    </xf>
    <xf numFmtId="41" fontId="13" fillId="0" borderId="0" xfId="44" applyNumberFormat="1" applyFont="1" applyFill="1" applyBorder="1" applyAlignment="1">
      <alignment horizontal="right" vertical="center"/>
    </xf>
    <xf numFmtId="41" fontId="13" fillId="0" borderId="12" xfId="0" applyNumberFormat="1" applyFont="1" applyFill="1" applyBorder="1" applyAlignment="1">
      <alignment vertical="center"/>
    </xf>
    <xf numFmtId="41" fontId="13" fillId="0" borderId="17" xfId="44" applyNumberFormat="1" applyFont="1" applyFill="1" applyBorder="1" applyAlignment="1">
      <alignment horizontal="right" vertical="center"/>
    </xf>
    <xf numFmtId="41" fontId="13" fillId="0" borderId="16" xfId="44" applyNumberFormat="1" applyFont="1" applyFill="1" applyBorder="1" applyAlignment="1">
      <alignment horizontal="right" vertical="center"/>
    </xf>
    <xf numFmtId="41" fontId="13" fillId="0" borderId="17" xfId="44" applyNumberFormat="1" applyFont="1" applyFill="1" applyBorder="1" applyAlignment="1">
      <alignment vertical="center"/>
    </xf>
    <xf numFmtId="41" fontId="13" fillId="0" borderId="0" xfId="44" applyNumberFormat="1" applyFont="1" applyFill="1" applyBorder="1" applyAlignment="1">
      <alignment vertical="center"/>
    </xf>
    <xf numFmtId="41" fontId="13" fillId="0" borderId="0" xfId="44" applyNumberFormat="1" applyFont="1" applyFill="1" applyAlignment="1">
      <alignment vertical="center"/>
    </xf>
    <xf numFmtId="41" fontId="13" fillId="0" borderId="14" xfId="44" applyNumberFormat="1" applyFont="1" applyFill="1" applyBorder="1" applyAlignment="1">
      <alignment vertical="center"/>
    </xf>
    <xf numFmtId="41" fontId="13" fillId="0" borderId="15" xfId="44" applyNumberFormat="1" applyFont="1" applyFill="1" applyBorder="1" applyAlignment="1">
      <alignment horizontal="right" vertical="center"/>
    </xf>
    <xf numFmtId="39" fontId="13" fillId="0" borderId="0" xfId="0" applyFont="1" applyFill="1" applyBorder="1" applyAlignment="1">
      <alignment horizontal="center" vertical="center"/>
    </xf>
    <xf numFmtId="39" fontId="13" fillId="0" borderId="0" xfId="0" applyNumberFormat="1" applyFont="1" applyFill="1" applyBorder="1" applyAlignment="1">
      <alignment vertical="center"/>
    </xf>
    <xf numFmtId="186" fontId="13" fillId="0" borderId="0" xfId="44" applyNumberFormat="1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horizontal="center" vertical="center"/>
    </xf>
    <xf numFmtId="41" fontId="13" fillId="0" borderId="12" xfId="44" applyNumberFormat="1" applyFont="1" applyFill="1" applyBorder="1" applyAlignment="1">
      <alignment horizontal="right" vertical="center"/>
    </xf>
    <xf numFmtId="41" fontId="13" fillId="0" borderId="0" xfId="44" applyNumberFormat="1" applyFont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41" fontId="13" fillId="0" borderId="12" xfId="44" applyNumberFormat="1" applyFont="1" applyFill="1" applyBorder="1" applyAlignment="1">
      <alignment vertical="center"/>
    </xf>
    <xf numFmtId="186" fontId="13" fillId="0" borderId="0" xfId="0" applyNumberFormat="1" applyFont="1" applyFill="1" applyAlignment="1">
      <alignment vertical="center"/>
    </xf>
    <xf numFmtId="41" fontId="13" fillId="0" borderId="14" xfId="44" applyNumberFormat="1" applyFont="1" applyBorder="1" applyAlignment="1">
      <alignment vertical="center"/>
    </xf>
    <xf numFmtId="41" fontId="13" fillId="0" borderId="16" xfId="44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1" fontId="13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13" fillId="0" borderId="0" xfId="0" applyNumberFormat="1" applyFont="1" applyBorder="1" applyAlignment="1">
      <alignment horizontal="center" vertical="center"/>
    </xf>
    <xf numFmtId="41" fontId="13" fillId="0" borderId="0" xfId="42" applyNumberFormat="1" applyFont="1" applyFill="1" applyAlignment="1">
      <alignment horizontal="center" vertical="center"/>
    </xf>
    <xf numFmtId="41" fontId="13" fillId="0" borderId="0" xfId="42" applyNumberFormat="1" applyFont="1" applyFill="1" applyAlignment="1">
      <alignment vertical="center"/>
    </xf>
    <xf numFmtId="39" fontId="13" fillId="0" borderId="12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te" xfId="65"/>
    <cellStyle name="Output" xfId="66"/>
    <cellStyle name="Percent" xfId="67"/>
    <cellStyle name="Percent [2]" xfId="68"/>
    <cellStyle name="Quantity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2"/>
  <sheetViews>
    <sheetView showGridLines="0" tabSelected="1" view="pageBreakPreview" zoomScale="85" zoomScaleNormal="115" zoomScaleSheetLayoutView="85" workbookViewId="0" topLeftCell="A86">
      <selection activeCell="M3" sqref="M3"/>
    </sheetView>
  </sheetViews>
  <sheetFormatPr defaultColWidth="9.7109375" defaultRowHeight="24" customHeight="1"/>
  <cols>
    <col min="1" max="1" width="5.57421875" style="16" customWidth="1"/>
    <col min="2" max="3" width="1.57421875" style="2" customWidth="1"/>
    <col min="4" max="4" width="10.7109375" style="2" customWidth="1"/>
    <col min="5" max="5" width="36.7109375" style="2" customWidth="1"/>
    <col min="6" max="6" width="2.57421875" style="3" customWidth="1"/>
    <col min="7" max="7" width="4.421875" style="7" customWidth="1"/>
    <col min="8" max="8" width="2.421875" style="3" customWidth="1"/>
    <col min="9" max="9" width="5.8515625" style="15" bestFit="1" customWidth="1"/>
    <col min="10" max="10" width="1.1484375" style="3" customWidth="1"/>
    <col min="11" max="11" width="17.28125" style="15" customWidth="1"/>
    <col min="12" max="12" width="1.28515625" style="3" customWidth="1"/>
    <col min="13" max="13" width="17.28125" style="15" customWidth="1"/>
    <col min="14" max="14" width="0.2890625" style="2" customWidth="1"/>
    <col min="15" max="35" width="9.7109375" style="2" customWidth="1"/>
    <col min="36" max="38" width="15.7109375" style="2" customWidth="1"/>
    <col min="39" max="56" width="9.7109375" style="2" customWidth="1"/>
    <col min="57" max="61" width="10.7109375" style="2" customWidth="1"/>
    <col min="62" max="70" width="9.7109375" style="2" customWidth="1"/>
    <col min="71" max="75" width="10.7109375" style="2" customWidth="1"/>
    <col min="76" max="16384" width="9.7109375" style="2" customWidth="1"/>
  </cols>
  <sheetData>
    <row r="1" spans="1:13" ht="24" customHeight="1">
      <c r="A1" s="1" t="s">
        <v>70</v>
      </c>
      <c r="B1" s="19"/>
      <c r="C1" s="19"/>
      <c r="D1" s="19"/>
      <c r="E1" s="19"/>
      <c r="F1" s="20"/>
      <c r="G1" s="21"/>
      <c r="H1" s="20"/>
      <c r="I1" s="26"/>
      <c r="J1" s="20"/>
      <c r="K1" s="26"/>
      <c r="L1" s="20"/>
      <c r="M1" s="26"/>
    </row>
    <row r="2" spans="1:13" ht="24" customHeight="1">
      <c r="A2" s="1" t="s">
        <v>90</v>
      </c>
      <c r="B2" s="22"/>
      <c r="C2" s="22"/>
      <c r="D2" s="22"/>
      <c r="E2" s="22"/>
      <c r="F2" s="22"/>
      <c r="G2" s="23"/>
      <c r="H2" s="22"/>
      <c r="I2" s="22"/>
      <c r="J2" s="22"/>
      <c r="K2" s="22"/>
      <c r="L2" s="22"/>
      <c r="M2" s="22"/>
    </row>
    <row r="3" spans="1:13" ht="24" customHeight="1">
      <c r="A3" s="1" t="s">
        <v>150</v>
      </c>
      <c r="B3" s="22"/>
      <c r="C3" s="22"/>
      <c r="D3" s="22"/>
      <c r="E3" s="22"/>
      <c r="F3" s="22"/>
      <c r="G3" s="23"/>
      <c r="H3" s="22"/>
      <c r="I3" s="22"/>
      <c r="J3" s="22"/>
      <c r="K3" s="22"/>
      <c r="L3" s="22"/>
      <c r="M3" s="22"/>
    </row>
    <row r="4" spans="1:13" ht="24" customHeight="1">
      <c r="A4" s="2"/>
      <c r="B4" s="32"/>
      <c r="C4" s="32"/>
      <c r="D4" s="32"/>
      <c r="E4" s="32"/>
      <c r="F4" s="32"/>
      <c r="I4" s="33"/>
      <c r="J4" s="32"/>
      <c r="K4" s="34"/>
      <c r="L4" s="35"/>
      <c r="M4" s="34" t="s">
        <v>60</v>
      </c>
    </row>
    <row r="5" spans="1:13" ht="24" customHeight="1">
      <c r="A5" s="2"/>
      <c r="I5" s="42" t="s">
        <v>7</v>
      </c>
      <c r="J5" s="36"/>
      <c r="K5" s="55" t="s">
        <v>151</v>
      </c>
      <c r="L5" s="40"/>
      <c r="M5" s="55" t="s">
        <v>152</v>
      </c>
    </row>
    <row r="6" spans="1:13" ht="24" customHeight="1">
      <c r="A6" s="2"/>
      <c r="I6" s="39"/>
      <c r="J6" s="36"/>
      <c r="K6" s="37" t="s">
        <v>57</v>
      </c>
      <c r="L6" s="38"/>
      <c r="M6" s="37" t="s">
        <v>58</v>
      </c>
    </row>
    <row r="7" spans="1:13" ht="24" customHeight="1">
      <c r="A7" s="2"/>
      <c r="I7" s="39"/>
      <c r="J7" s="36"/>
      <c r="K7" s="37" t="s">
        <v>59</v>
      </c>
      <c r="L7" s="38"/>
      <c r="M7" s="41"/>
    </row>
    <row r="8" spans="1:13" ht="24" customHeight="1">
      <c r="A8" s="1" t="s">
        <v>10</v>
      </c>
      <c r="F8" s="2"/>
      <c r="G8" s="2"/>
      <c r="I8" s="4"/>
      <c r="K8" s="5"/>
      <c r="M8" s="5"/>
    </row>
    <row r="9" spans="1:15" ht="24" customHeight="1">
      <c r="A9" s="1" t="s">
        <v>11</v>
      </c>
      <c r="E9" s="6"/>
      <c r="F9" s="6"/>
      <c r="G9" s="6"/>
      <c r="H9" s="6"/>
      <c r="I9" s="7"/>
      <c r="J9" s="6"/>
      <c r="K9" s="6"/>
      <c r="L9" s="6"/>
      <c r="M9" s="6"/>
      <c r="N9" s="6"/>
      <c r="O9" s="6"/>
    </row>
    <row r="10" spans="1:14" ht="24" customHeight="1">
      <c r="A10" s="2" t="s">
        <v>28</v>
      </c>
      <c r="E10" s="6"/>
      <c r="F10" s="6"/>
      <c r="G10" s="6"/>
      <c r="H10" s="6"/>
      <c r="I10" s="7"/>
      <c r="J10" s="13"/>
      <c r="K10" s="31">
        <v>73394</v>
      </c>
      <c r="L10" s="51"/>
      <c r="M10" s="14">
        <v>63558</v>
      </c>
      <c r="N10" s="10"/>
    </row>
    <row r="11" spans="1:14" ht="24" customHeight="1">
      <c r="A11" s="16" t="s">
        <v>126</v>
      </c>
      <c r="E11" s="6"/>
      <c r="F11" s="6"/>
      <c r="G11" s="6"/>
      <c r="H11" s="6"/>
      <c r="I11" s="7" t="s">
        <v>87</v>
      </c>
      <c r="J11" s="13"/>
      <c r="K11" s="31">
        <v>250533</v>
      </c>
      <c r="L11" s="51"/>
      <c r="M11" s="14">
        <v>59994</v>
      </c>
      <c r="N11" s="10"/>
    </row>
    <row r="12" spans="1:13" s="11" customFormat="1" ht="24" customHeight="1">
      <c r="A12" s="2" t="s">
        <v>38</v>
      </c>
      <c r="E12" s="6"/>
      <c r="F12" s="6"/>
      <c r="G12" s="6"/>
      <c r="H12" s="6"/>
      <c r="I12" s="7" t="s">
        <v>141</v>
      </c>
      <c r="J12" s="13"/>
      <c r="K12" s="14">
        <v>13168</v>
      </c>
      <c r="L12" s="31"/>
      <c r="M12" s="14">
        <v>14673</v>
      </c>
    </row>
    <row r="13" spans="1:14" ht="24" customHeight="1">
      <c r="A13" s="11" t="s">
        <v>77</v>
      </c>
      <c r="E13" s="6"/>
      <c r="F13" s="6"/>
      <c r="G13" s="6"/>
      <c r="H13" s="6"/>
      <c r="I13" s="12">
        <v>5</v>
      </c>
      <c r="J13" s="13"/>
      <c r="K13" s="14">
        <v>897653</v>
      </c>
      <c r="L13" s="31"/>
      <c r="M13" s="14">
        <v>989745</v>
      </c>
      <c r="N13" s="10"/>
    </row>
    <row r="14" spans="1:14" ht="24" customHeight="1">
      <c r="A14" s="2" t="s">
        <v>43</v>
      </c>
      <c r="E14" s="6"/>
      <c r="F14" s="6"/>
      <c r="G14" s="6"/>
      <c r="H14" s="6"/>
      <c r="I14" s="12">
        <v>6</v>
      </c>
      <c r="J14" s="13"/>
      <c r="K14" s="14">
        <v>851249</v>
      </c>
      <c r="L14" s="31"/>
      <c r="M14" s="14">
        <v>840491</v>
      </c>
      <c r="N14" s="10"/>
    </row>
    <row r="15" spans="1:14" ht="24" customHeight="1">
      <c r="A15" s="2" t="s">
        <v>36</v>
      </c>
      <c r="E15" s="6"/>
      <c r="F15" s="6"/>
      <c r="G15" s="6"/>
      <c r="H15" s="6"/>
      <c r="I15" s="12">
        <v>7</v>
      </c>
      <c r="J15" s="13"/>
      <c r="K15" s="14">
        <v>103649</v>
      </c>
      <c r="L15" s="31"/>
      <c r="M15" s="14">
        <v>106664</v>
      </c>
      <c r="N15" s="10"/>
    </row>
    <row r="16" spans="1:14" ht="24" customHeight="1">
      <c r="A16" s="2" t="s">
        <v>75</v>
      </c>
      <c r="E16" s="6"/>
      <c r="F16" s="6"/>
      <c r="G16" s="6"/>
      <c r="H16" s="6"/>
      <c r="I16" s="12">
        <v>8</v>
      </c>
      <c r="J16" s="13"/>
      <c r="K16" s="14">
        <v>49529</v>
      </c>
      <c r="L16" s="31"/>
      <c r="M16" s="14">
        <v>52195</v>
      </c>
      <c r="N16" s="10"/>
    </row>
    <row r="17" spans="1:14" ht="24" customHeight="1">
      <c r="A17" s="2" t="s">
        <v>122</v>
      </c>
      <c r="E17" s="6"/>
      <c r="F17" s="6"/>
      <c r="G17" s="6"/>
      <c r="H17" s="6"/>
      <c r="I17" s="12"/>
      <c r="J17" s="13"/>
      <c r="K17" s="14">
        <v>2141</v>
      </c>
      <c r="L17" s="31"/>
      <c r="M17" s="14">
        <v>2141</v>
      </c>
      <c r="N17" s="15"/>
    </row>
    <row r="18" spans="1:14" ht="24" customHeight="1">
      <c r="A18" s="2" t="s">
        <v>8</v>
      </c>
      <c r="E18" s="6"/>
      <c r="F18" s="6"/>
      <c r="G18" s="6"/>
      <c r="H18" s="6"/>
      <c r="I18" s="12"/>
      <c r="J18" s="13"/>
      <c r="K18" s="118">
        <v>22304</v>
      </c>
      <c r="L18" s="31"/>
      <c r="M18" s="118">
        <v>11393</v>
      </c>
      <c r="N18" s="15"/>
    </row>
    <row r="19" spans="1:14" ht="24" customHeight="1">
      <c r="A19" s="1" t="s">
        <v>12</v>
      </c>
      <c r="E19" s="6"/>
      <c r="F19" s="6"/>
      <c r="G19" s="6"/>
      <c r="H19" s="6"/>
      <c r="I19" s="7"/>
      <c r="J19" s="13"/>
      <c r="K19" s="98">
        <f>SUM(K10:K18)</f>
        <v>2263620</v>
      </c>
      <c r="L19" s="31"/>
      <c r="M19" s="98">
        <f>SUM(M10:M18)</f>
        <v>2140854</v>
      </c>
      <c r="N19" s="15"/>
    </row>
    <row r="20" spans="1:14" ht="24" customHeight="1">
      <c r="A20" s="1" t="s">
        <v>13</v>
      </c>
      <c r="E20" s="6"/>
      <c r="F20" s="6"/>
      <c r="G20" s="6"/>
      <c r="H20" s="6"/>
      <c r="I20" s="7"/>
      <c r="J20" s="13"/>
      <c r="K20" s="100"/>
      <c r="L20" s="31"/>
      <c r="M20" s="100"/>
      <c r="N20" s="15"/>
    </row>
    <row r="21" spans="1:14" ht="24" customHeight="1">
      <c r="A21" s="2" t="s">
        <v>37</v>
      </c>
      <c r="E21" s="6"/>
      <c r="F21" s="6"/>
      <c r="G21" s="6"/>
      <c r="H21" s="6"/>
      <c r="I21" s="7" t="s">
        <v>127</v>
      </c>
      <c r="J21" s="13"/>
      <c r="K21" s="119">
        <v>123793</v>
      </c>
      <c r="L21" s="31"/>
      <c r="M21" s="119">
        <v>41261</v>
      </c>
      <c r="N21" s="15"/>
    </row>
    <row r="22" spans="1:14" ht="24" customHeight="1">
      <c r="A22" s="16" t="s">
        <v>125</v>
      </c>
      <c r="B22" s="16"/>
      <c r="E22" s="6"/>
      <c r="F22" s="6"/>
      <c r="G22" s="6"/>
      <c r="H22" s="6"/>
      <c r="I22" s="7" t="s">
        <v>142</v>
      </c>
      <c r="J22" s="13"/>
      <c r="K22" s="119">
        <v>65715</v>
      </c>
      <c r="L22" s="31"/>
      <c r="M22" s="119">
        <v>14192</v>
      </c>
      <c r="N22" s="15"/>
    </row>
    <row r="23" spans="1:14" ht="24" customHeight="1">
      <c r="A23" s="2" t="s">
        <v>132</v>
      </c>
      <c r="E23" s="6"/>
      <c r="F23" s="6"/>
      <c r="G23" s="6"/>
      <c r="H23" s="6"/>
      <c r="I23" s="12">
        <v>7</v>
      </c>
      <c r="J23" s="13"/>
      <c r="K23" s="119">
        <v>65259</v>
      </c>
      <c r="L23" s="31"/>
      <c r="M23" s="119">
        <v>83977</v>
      </c>
      <c r="N23" s="15"/>
    </row>
    <row r="24" spans="1:14" ht="24" customHeight="1">
      <c r="A24" s="2" t="s">
        <v>131</v>
      </c>
      <c r="B24" s="16"/>
      <c r="E24" s="6"/>
      <c r="F24" s="6"/>
      <c r="G24" s="6"/>
      <c r="H24" s="6"/>
      <c r="I24" s="12">
        <v>8</v>
      </c>
      <c r="J24" s="13"/>
      <c r="K24" s="119">
        <v>19867</v>
      </c>
      <c r="L24" s="31"/>
      <c r="M24" s="119">
        <v>31526</v>
      </c>
      <c r="N24" s="15"/>
    </row>
    <row r="25" spans="1:14" ht="24" customHeight="1">
      <c r="A25" s="2" t="s">
        <v>40</v>
      </c>
      <c r="E25" s="6"/>
      <c r="F25" s="6"/>
      <c r="G25" s="6"/>
      <c r="H25" s="6"/>
      <c r="I25" s="12">
        <v>11</v>
      </c>
      <c r="J25" s="13"/>
      <c r="K25" s="119">
        <v>8993</v>
      </c>
      <c r="L25" s="31"/>
      <c r="M25" s="119">
        <v>9339</v>
      </c>
      <c r="N25" s="15"/>
    </row>
    <row r="26" spans="1:14" ht="24" customHeight="1">
      <c r="A26" s="2" t="s">
        <v>41</v>
      </c>
      <c r="E26" s="6"/>
      <c r="F26" s="6"/>
      <c r="G26" s="6"/>
      <c r="H26" s="6"/>
      <c r="I26" s="12"/>
      <c r="J26" s="13"/>
      <c r="K26" s="119">
        <v>5308</v>
      </c>
      <c r="L26" s="31"/>
      <c r="M26" s="119">
        <v>4080</v>
      </c>
      <c r="N26" s="15"/>
    </row>
    <row r="27" spans="1:14" ht="24" customHeight="1">
      <c r="A27" s="2" t="s">
        <v>66</v>
      </c>
      <c r="E27" s="6"/>
      <c r="F27" s="6"/>
      <c r="G27" s="6"/>
      <c r="H27" s="6"/>
      <c r="I27" s="12">
        <v>12</v>
      </c>
      <c r="J27" s="13"/>
      <c r="K27" s="119">
        <v>24039</v>
      </c>
      <c r="L27" s="31"/>
      <c r="M27" s="119">
        <v>21045</v>
      </c>
      <c r="N27" s="15"/>
    </row>
    <row r="28" spans="1:14" ht="24" customHeight="1">
      <c r="A28" s="1" t="s">
        <v>14</v>
      </c>
      <c r="E28" s="6"/>
      <c r="F28" s="6"/>
      <c r="G28" s="6"/>
      <c r="H28" s="6"/>
      <c r="I28" s="7"/>
      <c r="J28" s="13"/>
      <c r="K28" s="98">
        <f>SUM(K21:K27)</f>
        <v>312974</v>
      </c>
      <c r="L28" s="31"/>
      <c r="M28" s="98">
        <f>SUM(M21:M27)</f>
        <v>205420</v>
      </c>
      <c r="N28" s="17"/>
    </row>
    <row r="29" spans="1:13" ht="24" customHeight="1" thickBot="1">
      <c r="A29" s="1" t="s">
        <v>15</v>
      </c>
      <c r="F29" s="2"/>
      <c r="G29" s="2"/>
      <c r="I29" s="7"/>
      <c r="J29" s="13"/>
      <c r="K29" s="101">
        <f>K19+K28</f>
        <v>2576594</v>
      </c>
      <c r="L29" s="31"/>
      <c r="M29" s="101">
        <f>M19+M28</f>
        <v>2346274</v>
      </c>
    </row>
    <row r="30" spans="1:7" ht="24" customHeight="1" thickTop="1">
      <c r="A30" s="1"/>
      <c r="F30" s="2"/>
      <c r="G30" s="2"/>
    </row>
    <row r="31" spans="1:13" ht="24" customHeight="1">
      <c r="A31" s="2" t="s">
        <v>6</v>
      </c>
      <c r="F31" s="2"/>
      <c r="G31" s="2"/>
      <c r="H31" s="2"/>
      <c r="I31" s="18"/>
      <c r="J31" s="2"/>
      <c r="K31" s="2"/>
      <c r="L31" s="2"/>
      <c r="M31" s="2"/>
    </row>
    <row r="32" spans="1:12" ht="24" customHeight="1" thickTop="1">
      <c r="A32" s="1" t="s">
        <v>70</v>
      </c>
      <c r="B32" s="19"/>
      <c r="C32" s="19"/>
      <c r="D32" s="19"/>
      <c r="E32" s="19"/>
      <c r="F32" s="19"/>
      <c r="G32" s="19"/>
      <c r="H32" s="20"/>
      <c r="I32" s="21"/>
      <c r="J32" s="20"/>
      <c r="L32" s="20"/>
    </row>
    <row r="33" spans="1:12" ht="24" customHeight="1">
      <c r="A33" s="1" t="s">
        <v>82</v>
      </c>
      <c r="B33" s="22"/>
      <c r="C33" s="22"/>
      <c r="D33" s="22"/>
      <c r="E33" s="22"/>
      <c r="F33" s="22"/>
      <c r="G33" s="22"/>
      <c r="H33" s="22"/>
      <c r="I33" s="23"/>
      <c r="J33" s="22"/>
      <c r="L33" s="22"/>
    </row>
    <row r="34" spans="1:13" ht="24" customHeight="1">
      <c r="A34" s="1" t="s">
        <v>150</v>
      </c>
      <c r="B34" s="22"/>
      <c r="C34" s="22"/>
      <c r="D34" s="22"/>
      <c r="E34" s="22"/>
      <c r="F34" s="22"/>
      <c r="G34" s="23"/>
      <c r="H34" s="22"/>
      <c r="I34" s="22"/>
      <c r="J34" s="22"/>
      <c r="K34" s="22"/>
      <c r="L34" s="22"/>
      <c r="M34" s="22"/>
    </row>
    <row r="35" spans="1:13" ht="24" customHeight="1">
      <c r="A35" s="2"/>
      <c r="B35" s="32"/>
      <c r="C35" s="32"/>
      <c r="D35" s="32"/>
      <c r="E35" s="32"/>
      <c r="F35" s="32"/>
      <c r="I35" s="33"/>
      <c r="J35" s="32"/>
      <c r="K35" s="34"/>
      <c r="L35" s="35"/>
      <c r="M35" s="34" t="s">
        <v>60</v>
      </c>
    </row>
    <row r="36" spans="1:13" ht="24" customHeight="1">
      <c r="A36" s="2"/>
      <c r="I36" s="42" t="s">
        <v>7</v>
      </c>
      <c r="J36" s="36"/>
      <c r="K36" s="55" t="s">
        <v>151</v>
      </c>
      <c r="L36" s="40"/>
      <c r="M36" s="55" t="s">
        <v>152</v>
      </c>
    </row>
    <row r="37" spans="1:13" ht="24" customHeight="1">
      <c r="A37" s="2"/>
      <c r="I37" s="39"/>
      <c r="J37" s="36"/>
      <c r="K37" s="37" t="s">
        <v>57</v>
      </c>
      <c r="L37" s="38"/>
      <c r="M37" s="37" t="s">
        <v>58</v>
      </c>
    </row>
    <row r="38" spans="1:13" ht="24" customHeight="1">
      <c r="A38" s="2"/>
      <c r="I38" s="39"/>
      <c r="J38" s="36"/>
      <c r="K38" s="37" t="s">
        <v>59</v>
      </c>
      <c r="L38" s="38"/>
      <c r="M38" s="41"/>
    </row>
    <row r="39" spans="1:13" ht="24" customHeight="1">
      <c r="A39" s="1" t="s">
        <v>16</v>
      </c>
      <c r="D39" s="24"/>
      <c r="E39" s="24"/>
      <c r="F39" s="24"/>
      <c r="G39" s="24"/>
      <c r="H39" s="24"/>
      <c r="I39" s="7"/>
      <c r="J39" s="24"/>
      <c r="K39" s="24"/>
      <c r="L39" s="24"/>
      <c r="M39" s="24"/>
    </row>
    <row r="40" spans="1:9" ht="24" customHeight="1">
      <c r="A40" s="1" t="s">
        <v>17</v>
      </c>
      <c r="C40" s="1"/>
      <c r="F40" s="2"/>
      <c r="G40" s="2"/>
      <c r="I40" s="7"/>
    </row>
    <row r="41" spans="1:13" ht="24" customHeight="1">
      <c r="A41" s="2" t="s">
        <v>30</v>
      </c>
      <c r="F41" s="2"/>
      <c r="G41" s="2"/>
      <c r="I41" s="7" t="s">
        <v>74</v>
      </c>
      <c r="J41" s="13"/>
      <c r="K41" s="76">
        <v>175885</v>
      </c>
      <c r="L41" s="51"/>
      <c r="M41" s="76">
        <v>382596</v>
      </c>
    </row>
    <row r="42" spans="1:13" ht="24" customHeight="1">
      <c r="A42" s="2" t="s">
        <v>39</v>
      </c>
      <c r="F42" s="2"/>
      <c r="G42" s="2"/>
      <c r="I42" s="7"/>
      <c r="J42" s="13"/>
      <c r="K42" s="76">
        <v>615</v>
      </c>
      <c r="L42" s="51"/>
      <c r="M42" s="76">
        <v>529</v>
      </c>
    </row>
    <row r="43" spans="1:14" ht="24" customHeight="1">
      <c r="A43" s="2" t="s">
        <v>78</v>
      </c>
      <c r="F43" s="2"/>
      <c r="G43" s="2"/>
      <c r="I43" s="7" t="s">
        <v>83</v>
      </c>
      <c r="J43" s="13"/>
      <c r="K43" s="76">
        <v>21672</v>
      </c>
      <c r="L43" s="51"/>
      <c r="M43" s="76">
        <v>22201</v>
      </c>
      <c r="N43" s="78"/>
    </row>
    <row r="44" spans="1:13" ht="24" customHeight="1">
      <c r="A44" s="2" t="s">
        <v>113</v>
      </c>
      <c r="F44" s="2"/>
      <c r="G44" s="2"/>
      <c r="I44" s="7" t="s">
        <v>71</v>
      </c>
      <c r="J44" s="13"/>
      <c r="K44" s="76">
        <v>149988</v>
      </c>
      <c r="L44" s="51"/>
      <c r="M44" s="76">
        <v>149952</v>
      </c>
    </row>
    <row r="45" spans="1:13" ht="24" customHeight="1">
      <c r="A45" s="2" t="s">
        <v>135</v>
      </c>
      <c r="F45" s="2"/>
      <c r="G45" s="2"/>
      <c r="I45" s="7" t="s">
        <v>80</v>
      </c>
      <c r="J45" s="13"/>
      <c r="K45" s="76">
        <v>52983</v>
      </c>
      <c r="L45" s="13"/>
      <c r="M45" s="76">
        <v>51040</v>
      </c>
    </row>
    <row r="46" spans="1:13" ht="24" customHeight="1">
      <c r="A46" s="2" t="s">
        <v>134</v>
      </c>
      <c r="F46" s="2"/>
      <c r="G46" s="2"/>
      <c r="I46" s="7"/>
      <c r="J46" s="13"/>
      <c r="K46" s="77">
        <v>534</v>
      </c>
      <c r="L46" s="13"/>
      <c r="M46" s="77">
        <v>566</v>
      </c>
    </row>
    <row r="47" spans="1:13" ht="24" customHeight="1">
      <c r="A47" s="2" t="s">
        <v>67</v>
      </c>
      <c r="F47" s="2"/>
      <c r="G47" s="2"/>
      <c r="I47" s="7"/>
      <c r="J47" s="13"/>
      <c r="K47" s="77">
        <v>34251</v>
      </c>
      <c r="L47" s="13"/>
      <c r="M47" s="77">
        <v>23097</v>
      </c>
    </row>
    <row r="48" spans="1:14" ht="24" customHeight="1">
      <c r="A48" s="2" t="s">
        <v>107</v>
      </c>
      <c r="D48" s="6"/>
      <c r="F48" s="2"/>
      <c r="G48" s="2"/>
      <c r="H48" s="6"/>
      <c r="I48" s="12"/>
      <c r="J48" s="13"/>
      <c r="K48" s="74">
        <v>113782</v>
      </c>
      <c r="L48" s="13"/>
      <c r="M48" s="74">
        <v>65466</v>
      </c>
      <c r="N48" s="10"/>
    </row>
    <row r="49" spans="1:14" ht="24" customHeight="1">
      <c r="A49" s="2" t="s">
        <v>0</v>
      </c>
      <c r="D49" s="6"/>
      <c r="F49" s="2"/>
      <c r="G49" s="2"/>
      <c r="H49" s="6"/>
      <c r="I49" s="12"/>
      <c r="J49" s="13"/>
      <c r="K49" s="75">
        <v>172822</v>
      </c>
      <c r="L49" s="13"/>
      <c r="M49" s="75">
        <v>70544</v>
      </c>
      <c r="N49" s="25"/>
    </row>
    <row r="50" spans="1:14" ht="24" customHeight="1">
      <c r="A50" s="1" t="s">
        <v>18</v>
      </c>
      <c r="E50" s="6"/>
      <c r="F50" s="6"/>
      <c r="G50" s="6"/>
      <c r="H50" s="6"/>
      <c r="I50" s="7"/>
      <c r="J50" s="13"/>
      <c r="K50" s="96">
        <f>SUM(K41:K49)</f>
        <v>722532</v>
      </c>
      <c r="L50" s="13"/>
      <c r="M50" s="96">
        <f>SUM(M41:M49)</f>
        <v>765991</v>
      </c>
      <c r="N50" s="10"/>
    </row>
    <row r="51" spans="1:14" ht="24" customHeight="1">
      <c r="A51" s="1" t="s">
        <v>69</v>
      </c>
      <c r="E51" s="6"/>
      <c r="F51" s="6"/>
      <c r="G51" s="6"/>
      <c r="H51" s="6"/>
      <c r="I51" s="7"/>
      <c r="J51" s="13"/>
      <c r="K51" s="102"/>
      <c r="L51" s="13"/>
      <c r="M51" s="102"/>
      <c r="N51" s="10"/>
    </row>
    <row r="52" spans="1:14" ht="24" customHeight="1">
      <c r="A52" s="2" t="s">
        <v>79</v>
      </c>
      <c r="E52" s="6"/>
      <c r="F52" s="6"/>
      <c r="G52" s="6"/>
      <c r="H52" s="6"/>
      <c r="I52" s="7" t="s">
        <v>83</v>
      </c>
      <c r="J52" s="13"/>
      <c r="K52" s="94">
        <v>7643</v>
      </c>
      <c r="L52" s="13"/>
      <c r="M52" s="94">
        <v>12665</v>
      </c>
      <c r="N52" s="10"/>
    </row>
    <row r="53" spans="1:14" ht="24" customHeight="1">
      <c r="A53" s="2" t="s">
        <v>164</v>
      </c>
      <c r="E53" s="6"/>
      <c r="F53" s="6"/>
      <c r="G53" s="6"/>
      <c r="H53" s="6"/>
      <c r="I53" s="7" t="s">
        <v>71</v>
      </c>
      <c r="J53" s="13"/>
      <c r="K53" s="94">
        <v>842438</v>
      </c>
      <c r="L53" s="13"/>
      <c r="M53" s="94">
        <v>529218</v>
      </c>
      <c r="N53" s="10"/>
    </row>
    <row r="54" spans="1:14" ht="24" customHeight="1">
      <c r="A54" s="2" t="s">
        <v>138</v>
      </c>
      <c r="E54" s="6"/>
      <c r="F54" s="6"/>
      <c r="G54" s="6"/>
      <c r="H54" s="6"/>
      <c r="N54" s="10"/>
    </row>
    <row r="55" spans="1:14" ht="24" customHeight="1">
      <c r="A55" s="2" t="s">
        <v>99</v>
      </c>
      <c r="E55" s="6"/>
      <c r="F55" s="6"/>
      <c r="G55" s="6"/>
      <c r="H55" s="6"/>
      <c r="I55" s="7" t="s">
        <v>80</v>
      </c>
      <c r="J55" s="13"/>
      <c r="K55" s="94">
        <v>13089</v>
      </c>
      <c r="L55" s="13"/>
      <c r="M55" s="94">
        <v>13946</v>
      </c>
      <c r="N55" s="10"/>
    </row>
    <row r="56" spans="1:14" ht="24" customHeight="1">
      <c r="A56" s="2" t="s">
        <v>139</v>
      </c>
      <c r="E56" s="6"/>
      <c r="F56" s="6"/>
      <c r="G56" s="6"/>
      <c r="H56" s="6"/>
      <c r="N56" s="10"/>
    </row>
    <row r="57" spans="1:14" ht="24" customHeight="1">
      <c r="A57" s="2" t="s">
        <v>99</v>
      </c>
      <c r="E57" s="6"/>
      <c r="F57" s="6"/>
      <c r="G57" s="6"/>
      <c r="H57" s="6"/>
      <c r="I57" s="7"/>
      <c r="J57" s="13"/>
      <c r="K57" s="94">
        <v>0</v>
      </c>
      <c r="L57" s="13"/>
      <c r="M57" s="94">
        <v>99</v>
      </c>
      <c r="N57" s="10"/>
    </row>
    <row r="58" spans="1:14" ht="24" customHeight="1">
      <c r="A58" s="2" t="s">
        <v>73</v>
      </c>
      <c r="E58" s="6"/>
      <c r="F58" s="6"/>
      <c r="G58" s="6"/>
      <c r="H58" s="6"/>
      <c r="I58" s="7"/>
      <c r="J58" s="13"/>
      <c r="K58" s="94">
        <v>5775</v>
      </c>
      <c r="L58" s="13"/>
      <c r="M58" s="94">
        <v>5599</v>
      </c>
      <c r="N58" s="10"/>
    </row>
    <row r="59" spans="1:14" ht="24" customHeight="1">
      <c r="A59" s="1" t="s">
        <v>31</v>
      </c>
      <c r="E59" s="6"/>
      <c r="F59" s="6"/>
      <c r="G59" s="6"/>
      <c r="H59" s="6"/>
      <c r="I59" s="7"/>
      <c r="J59" s="13"/>
      <c r="K59" s="96">
        <f>SUM(K52:K58)</f>
        <v>868945</v>
      </c>
      <c r="L59" s="13"/>
      <c r="M59" s="96">
        <f>SUM(M52:M58)</f>
        <v>561527</v>
      </c>
      <c r="N59" s="10"/>
    </row>
    <row r="60" spans="1:14" ht="24" customHeight="1">
      <c r="A60" s="1" t="s">
        <v>19</v>
      </c>
      <c r="E60" s="6"/>
      <c r="F60" s="6"/>
      <c r="G60" s="6"/>
      <c r="H60" s="6"/>
      <c r="I60" s="7"/>
      <c r="J60" s="13"/>
      <c r="K60" s="96">
        <f>K50+K59</f>
        <v>1591477</v>
      </c>
      <c r="L60" s="13"/>
      <c r="M60" s="96">
        <f>M50+M59</f>
        <v>1327518</v>
      </c>
      <c r="N60" s="10"/>
    </row>
    <row r="61" spans="1:13" ht="24" customHeight="1">
      <c r="A61" s="2"/>
      <c r="F61" s="2"/>
      <c r="G61" s="2"/>
      <c r="I61" s="2"/>
      <c r="J61" s="2"/>
      <c r="K61" s="2"/>
      <c r="L61" s="2"/>
      <c r="M61" s="2"/>
    </row>
    <row r="62" spans="1:12" ht="24" customHeight="1">
      <c r="A62" s="2" t="s">
        <v>6</v>
      </c>
      <c r="F62" s="2"/>
      <c r="G62" s="2"/>
      <c r="H62" s="2"/>
      <c r="I62" s="18"/>
      <c r="J62" s="2"/>
      <c r="L62" s="2"/>
    </row>
    <row r="63" spans="1:13" ht="24" customHeight="1">
      <c r="A63" s="1" t="s">
        <v>70</v>
      </c>
      <c r="B63" s="19"/>
      <c r="C63" s="19"/>
      <c r="D63" s="19"/>
      <c r="E63" s="19"/>
      <c r="F63" s="19"/>
      <c r="G63" s="19"/>
      <c r="H63" s="20"/>
      <c r="I63" s="21"/>
      <c r="J63" s="20"/>
      <c r="K63" s="26"/>
      <c r="L63" s="20"/>
      <c r="M63" s="26"/>
    </row>
    <row r="64" spans="1:13" ht="24" customHeight="1">
      <c r="A64" s="1" t="s">
        <v>82</v>
      </c>
      <c r="B64" s="22"/>
      <c r="C64" s="22"/>
      <c r="D64" s="22"/>
      <c r="E64" s="22"/>
      <c r="F64" s="22"/>
      <c r="G64" s="22"/>
      <c r="H64" s="22"/>
      <c r="I64" s="23"/>
      <c r="J64" s="22"/>
      <c r="K64" s="22"/>
      <c r="L64" s="22"/>
      <c r="M64" s="22"/>
    </row>
    <row r="65" spans="1:13" ht="24" customHeight="1">
      <c r="A65" s="1" t="s">
        <v>150</v>
      </c>
      <c r="B65" s="22"/>
      <c r="C65" s="22"/>
      <c r="D65" s="22"/>
      <c r="E65" s="22"/>
      <c r="F65" s="22"/>
      <c r="G65" s="23"/>
      <c r="H65" s="22"/>
      <c r="I65" s="22"/>
      <c r="J65" s="22"/>
      <c r="K65" s="22"/>
      <c r="L65" s="22"/>
      <c r="M65" s="22"/>
    </row>
    <row r="66" spans="1:13" ht="24" customHeight="1">
      <c r="A66" s="2"/>
      <c r="B66" s="32"/>
      <c r="C66" s="32"/>
      <c r="D66" s="32"/>
      <c r="E66" s="32"/>
      <c r="F66" s="32"/>
      <c r="I66" s="33"/>
      <c r="J66" s="32"/>
      <c r="K66" s="34"/>
      <c r="L66" s="35"/>
      <c r="M66" s="34" t="s">
        <v>60</v>
      </c>
    </row>
    <row r="67" spans="1:13" ht="24" customHeight="1">
      <c r="A67" s="2"/>
      <c r="I67" s="42" t="s">
        <v>7</v>
      </c>
      <c r="J67" s="36"/>
      <c r="K67" s="55" t="s">
        <v>151</v>
      </c>
      <c r="L67" s="40"/>
      <c r="M67" s="55" t="s">
        <v>152</v>
      </c>
    </row>
    <row r="68" spans="1:13" ht="24" customHeight="1">
      <c r="A68" s="2"/>
      <c r="I68" s="39"/>
      <c r="J68" s="36"/>
      <c r="K68" s="37" t="s">
        <v>57</v>
      </c>
      <c r="L68" s="38"/>
      <c r="M68" s="37" t="s">
        <v>58</v>
      </c>
    </row>
    <row r="69" spans="1:13" ht="24" customHeight="1">
      <c r="A69" s="2"/>
      <c r="I69" s="39"/>
      <c r="J69" s="36"/>
      <c r="K69" s="37" t="s">
        <v>59</v>
      </c>
      <c r="L69" s="38"/>
      <c r="M69" s="41"/>
    </row>
    <row r="70" spans="1:13" ht="24" customHeight="1">
      <c r="A70" s="1" t="s">
        <v>20</v>
      </c>
      <c r="D70" s="24"/>
      <c r="E70" s="24"/>
      <c r="F70" s="24"/>
      <c r="G70" s="24"/>
      <c r="H70" s="24"/>
      <c r="I70" s="7"/>
      <c r="J70" s="24"/>
      <c r="K70" s="24"/>
      <c r="L70" s="24"/>
      <c r="M70" s="24"/>
    </row>
    <row r="71" spans="1:14" ht="24" customHeight="1">
      <c r="A71" s="1" t="s">
        <v>21</v>
      </c>
      <c r="E71" s="6"/>
      <c r="F71" s="6"/>
      <c r="G71" s="6"/>
      <c r="H71" s="6"/>
      <c r="I71" s="7"/>
      <c r="J71" s="13"/>
      <c r="K71" s="27"/>
      <c r="L71" s="13"/>
      <c r="M71" s="27"/>
      <c r="N71" s="10"/>
    </row>
    <row r="72" spans="1:14" ht="24" customHeight="1">
      <c r="A72" s="2" t="s">
        <v>2</v>
      </c>
      <c r="E72" s="6"/>
      <c r="F72" s="6"/>
      <c r="G72" s="6"/>
      <c r="H72" s="6"/>
      <c r="I72" s="8"/>
      <c r="J72" s="9"/>
      <c r="K72" s="28"/>
      <c r="L72" s="9"/>
      <c r="M72" s="28"/>
      <c r="N72" s="10"/>
    </row>
    <row r="73" spans="1:14" ht="24" customHeight="1">
      <c r="A73" s="2" t="s">
        <v>165</v>
      </c>
      <c r="C73" s="29"/>
      <c r="E73" s="6"/>
      <c r="F73" s="6"/>
      <c r="G73" s="6"/>
      <c r="H73" s="6"/>
      <c r="I73" s="7"/>
      <c r="J73" s="13"/>
      <c r="K73" s="92"/>
      <c r="L73" s="13"/>
      <c r="M73" s="92"/>
      <c r="N73" s="10"/>
    </row>
    <row r="74" spans="1:14" ht="24" customHeight="1">
      <c r="A74" s="29" t="s">
        <v>144</v>
      </c>
      <c r="C74" s="29"/>
      <c r="E74" s="6"/>
      <c r="F74" s="6"/>
      <c r="G74" s="6"/>
      <c r="H74" s="6"/>
      <c r="I74" s="7"/>
      <c r="J74" s="13"/>
      <c r="K74" s="99"/>
      <c r="L74" s="13"/>
      <c r="M74" s="99"/>
      <c r="N74" s="10"/>
    </row>
    <row r="75" spans="1:14" ht="24" customHeight="1" thickBot="1">
      <c r="A75" s="29" t="s">
        <v>157</v>
      </c>
      <c r="C75" s="29"/>
      <c r="E75" s="6"/>
      <c r="F75" s="6"/>
      <c r="G75" s="6"/>
      <c r="H75" s="6"/>
      <c r="I75" s="7" t="s">
        <v>96</v>
      </c>
      <c r="J75" s="13"/>
      <c r="K75" s="112">
        <v>300000</v>
      </c>
      <c r="L75" s="13">
        <v>300000</v>
      </c>
      <c r="M75" s="112">
        <v>300000</v>
      </c>
      <c r="N75" s="10"/>
    </row>
    <row r="76" spans="1:14" ht="24" customHeight="1" thickTop="1">
      <c r="A76" s="29" t="s">
        <v>118</v>
      </c>
      <c r="C76" s="29"/>
      <c r="E76" s="6"/>
      <c r="F76" s="6"/>
      <c r="G76" s="6"/>
      <c r="H76" s="6"/>
      <c r="I76" s="114"/>
      <c r="J76" s="13"/>
      <c r="K76" s="92"/>
      <c r="L76" s="13"/>
      <c r="M76" s="92"/>
      <c r="N76" s="10"/>
    </row>
    <row r="77" spans="1:14" ht="24" customHeight="1">
      <c r="A77" s="29" t="s">
        <v>158</v>
      </c>
      <c r="C77" s="29"/>
      <c r="E77" s="6"/>
      <c r="F77" s="6"/>
      <c r="G77" s="6"/>
      <c r="H77" s="6"/>
      <c r="I77" s="7"/>
      <c r="J77" s="13"/>
      <c r="K77" s="99"/>
      <c r="L77" s="13"/>
      <c r="M77" s="99"/>
      <c r="N77" s="10"/>
    </row>
    <row r="78" spans="1:14" ht="24" customHeight="1">
      <c r="A78" s="29" t="s">
        <v>159</v>
      </c>
      <c r="C78" s="29"/>
      <c r="D78" s="29"/>
      <c r="E78" s="6"/>
      <c r="F78" s="6"/>
      <c r="G78" s="6"/>
      <c r="H78" s="6"/>
      <c r="I78" s="7" t="s">
        <v>96</v>
      </c>
      <c r="J78" s="13"/>
      <c r="K78" s="100">
        <v>220078</v>
      </c>
      <c r="L78" s="13"/>
      <c r="M78" s="100">
        <v>220076</v>
      </c>
      <c r="N78" s="10"/>
    </row>
    <row r="79" spans="1:14" ht="24" customHeight="1">
      <c r="A79" s="2" t="s">
        <v>72</v>
      </c>
      <c r="E79" s="6"/>
      <c r="F79" s="6"/>
      <c r="G79" s="6"/>
      <c r="H79" s="6"/>
      <c r="I79" s="7"/>
      <c r="J79" s="13"/>
      <c r="K79" s="100">
        <v>71347</v>
      </c>
      <c r="L79" s="13"/>
      <c r="M79" s="100">
        <v>71331</v>
      </c>
      <c r="N79" s="10"/>
    </row>
    <row r="80" spans="1:14" ht="24" customHeight="1">
      <c r="A80" s="16" t="s">
        <v>137</v>
      </c>
      <c r="E80" s="6"/>
      <c r="F80" s="6"/>
      <c r="G80" s="6"/>
      <c r="H80" s="6"/>
      <c r="I80" s="7" t="s">
        <v>143</v>
      </c>
      <c r="J80" s="13"/>
      <c r="K80" s="100">
        <v>399607</v>
      </c>
      <c r="L80" s="13"/>
      <c r="M80" s="100">
        <v>399617</v>
      </c>
      <c r="N80" s="10"/>
    </row>
    <row r="81" spans="1:14" ht="24" customHeight="1">
      <c r="A81" s="2" t="s">
        <v>3</v>
      </c>
      <c r="E81" s="6"/>
      <c r="F81" s="6"/>
      <c r="G81" s="6"/>
      <c r="H81" s="6"/>
      <c r="I81" s="7"/>
      <c r="J81" s="13"/>
      <c r="K81" s="100"/>
      <c r="L81" s="13"/>
      <c r="M81" s="100"/>
      <c r="N81" s="10"/>
    </row>
    <row r="82" spans="1:17" ht="24" customHeight="1">
      <c r="A82" s="2" t="s">
        <v>100</v>
      </c>
      <c r="E82" s="6"/>
      <c r="F82" s="6"/>
      <c r="G82" s="6"/>
      <c r="H82" s="6"/>
      <c r="I82" s="7"/>
      <c r="J82" s="13"/>
      <c r="K82" s="100">
        <v>24121</v>
      </c>
      <c r="L82" s="13"/>
      <c r="M82" s="100">
        <v>24121</v>
      </c>
      <c r="N82" s="10"/>
      <c r="O82" s="14"/>
      <c r="P82" s="31"/>
      <c r="Q82" s="14"/>
    </row>
    <row r="83" spans="1:14" ht="24" customHeight="1">
      <c r="A83" s="2" t="s">
        <v>101</v>
      </c>
      <c r="E83" s="6"/>
      <c r="F83" s="6"/>
      <c r="G83" s="6"/>
      <c r="H83" s="6"/>
      <c r="I83" s="7"/>
      <c r="J83" s="13"/>
      <c r="K83" s="95">
        <v>269964</v>
      </c>
      <c r="L83" s="13"/>
      <c r="M83" s="95">
        <v>303611</v>
      </c>
      <c r="N83" s="10"/>
    </row>
    <row r="84" spans="1:14" ht="24" customHeight="1">
      <c r="A84" s="1" t="s">
        <v>22</v>
      </c>
      <c r="E84" s="6"/>
      <c r="F84" s="6"/>
      <c r="G84" s="6"/>
      <c r="H84" s="6"/>
      <c r="I84" s="7"/>
      <c r="J84" s="13"/>
      <c r="K84" s="98">
        <f>SUM(K78:K83)</f>
        <v>985117</v>
      </c>
      <c r="L84" s="13"/>
      <c r="M84" s="98">
        <f>SUM(M78:M83)</f>
        <v>1018756</v>
      </c>
      <c r="N84" s="10"/>
    </row>
    <row r="85" spans="1:14" ht="24" customHeight="1" thickBot="1">
      <c r="A85" s="1" t="s">
        <v>23</v>
      </c>
      <c r="E85" s="6"/>
      <c r="F85" s="6"/>
      <c r="H85" s="13"/>
      <c r="I85" s="7"/>
      <c r="J85" s="13"/>
      <c r="K85" s="101">
        <f>SUM(K60,K84)</f>
        <v>2576594</v>
      </c>
      <c r="L85" s="13"/>
      <c r="M85" s="101">
        <f>SUM(M60,M84)</f>
        <v>2346274</v>
      </c>
      <c r="N85" s="10"/>
    </row>
    <row r="86" spans="1:14" ht="24" customHeight="1" thickTop="1">
      <c r="A86" s="1"/>
      <c r="E86" s="6"/>
      <c r="F86" s="6"/>
      <c r="H86" s="13"/>
      <c r="I86" s="7"/>
      <c r="J86" s="13"/>
      <c r="K86" s="99">
        <f>SUM(K85-K29)</f>
        <v>0</v>
      </c>
      <c r="L86" s="13"/>
      <c r="M86" s="99">
        <f>SUM(M85-M29)</f>
        <v>0</v>
      </c>
      <c r="N86" s="10"/>
    </row>
    <row r="87" spans="1:14" ht="24" customHeight="1">
      <c r="A87" s="2" t="s">
        <v>6</v>
      </c>
      <c r="E87" s="6"/>
      <c r="F87" s="6"/>
      <c r="H87" s="13"/>
      <c r="N87" s="10"/>
    </row>
    <row r="88" spans="1:14" ht="24" customHeight="1">
      <c r="A88" s="1"/>
      <c r="E88" s="6"/>
      <c r="F88" s="6"/>
      <c r="H88" s="13"/>
      <c r="N88" s="10"/>
    </row>
    <row r="89" spans="1:14" ht="24" customHeight="1">
      <c r="A89" s="44"/>
      <c r="B89" s="45"/>
      <c r="C89" s="45"/>
      <c r="D89" s="45"/>
      <c r="E89" s="46"/>
      <c r="F89" s="7"/>
      <c r="H89" s="13"/>
      <c r="I89" s="43"/>
      <c r="J89" s="31"/>
      <c r="K89" s="43"/>
      <c r="L89" s="31"/>
      <c r="M89" s="43"/>
      <c r="N89" s="10"/>
    </row>
    <row r="90" spans="1:14" ht="24" customHeight="1">
      <c r="A90" s="1"/>
      <c r="E90" s="6"/>
      <c r="F90" s="7"/>
      <c r="H90" s="13"/>
      <c r="I90" s="43"/>
      <c r="J90" s="31"/>
      <c r="K90" s="43"/>
      <c r="L90" s="31"/>
      <c r="M90" s="43"/>
      <c r="N90" s="10"/>
    </row>
    <row r="91" spans="1:14" ht="24" customHeight="1">
      <c r="A91" s="1"/>
      <c r="E91" s="6"/>
      <c r="F91" s="47" t="s">
        <v>34</v>
      </c>
      <c r="H91" s="13"/>
      <c r="I91" s="43"/>
      <c r="J91" s="31"/>
      <c r="K91" s="43"/>
      <c r="L91" s="31"/>
      <c r="M91" s="43"/>
      <c r="N91" s="10"/>
    </row>
    <row r="92" spans="1:12" ht="24" customHeight="1">
      <c r="A92" s="44"/>
      <c r="B92" s="45"/>
      <c r="C92" s="45"/>
      <c r="D92" s="45"/>
      <c r="E92" s="46"/>
      <c r="F92" s="48"/>
      <c r="H92" s="49"/>
      <c r="J92" s="49"/>
      <c r="L92" s="49"/>
    </row>
  </sheetData>
  <sheetProtection/>
  <printOptions horizontalCentered="1"/>
  <pageMargins left="0.8661417322834646" right="0.3937007874015748" top="0.9055118110236221" bottom="0.1968503937007874" header="0.1968503937007874" footer="0.1968503937007874"/>
  <pageSetup firstPageNumber="2" useFirstPageNumber="1" horizontalDpi="600" verticalDpi="600" orientation="portrait" paperSize="9" scale="83" r:id="rId1"/>
  <headerFooter alignWithMargins="0">
    <oddFooter>&amp;R&amp;"Arial,Regular"&amp;8
</oddFooter>
  </headerFooter>
  <rowBreaks count="2" manualBreakCount="2">
    <brk id="31" max="255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showGridLines="0" view="pageBreakPreview" zoomScale="115" zoomScaleNormal="70" zoomScaleSheetLayoutView="115" zoomScalePageLayoutView="0" workbookViewId="0" topLeftCell="A87">
      <selection activeCell="K4" sqref="K4"/>
    </sheetView>
  </sheetViews>
  <sheetFormatPr defaultColWidth="9.140625" defaultRowHeight="22.5" customHeight="1"/>
  <cols>
    <col min="1" max="1" width="11.7109375" style="2" customWidth="1"/>
    <col min="2" max="4" width="9.140625" style="2" customWidth="1"/>
    <col min="5" max="5" width="4.140625" style="2" customWidth="1"/>
    <col min="6" max="6" width="7.8515625" style="2" customWidth="1"/>
    <col min="7" max="7" width="2.00390625" style="2" customWidth="1"/>
    <col min="8" max="8" width="7.00390625" style="2" customWidth="1"/>
    <col min="9" max="9" width="4.8515625" style="2" customWidth="1"/>
    <col min="10" max="10" width="1.8515625" style="2" customWidth="1"/>
    <col min="11" max="11" width="15.7109375" style="2" customWidth="1"/>
    <col min="12" max="12" width="1.57421875" style="2" customWidth="1"/>
    <col min="13" max="13" width="15.7109375" style="2" customWidth="1"/>
    <col min="14" max="14" width="1.8515625" style="2" customWidth="1"/>
    <col min="15" max="16384" width="9.140625" style="2" customWidth="1"/>
  </cols>
  <sheetData>
    <row r="1" spans="1:13" ht="22.5" customHeight="1">
      <c r="A1" s="50"/>
      <c r="B1" s="51"/>
      <c r="C1" s="51"/>
      <c r="D1" s="51"/>
      <c r="E1" s="13"/>
      <c r="F1" s="48"/>
      <c r="G1" s="7"/>
      <c r="H1" s="49"/>
      <c r="I1" s="15"/>
      <c r="J1" s="49"/>
      <c r="K1" s="52"/>
      <c r="L1" s="49"/>
      <c r="M1" s="52" t="s">
        <v>61</v>
      </c>
    </row>
    <row r="2" spans="1:13" ht="22.5" customHeight="1">
      <c r="A2" s="1" t="s">
        <v>70</v>
      </c>
      <c r="B2" s="19"/>
      <c r="C2" s="19"/>
      <c r="D2" s="19"/>
      <c r="E2" s="19"/>
      <c r="F2" s="20"/>
      <c r="G2" s="21"/>
      <c r="H2" s="20"/>
      <c r="I2" s="26"/>
      <c r="J2" s="20"/>
      <c r="K2" s="26"/>
      <c r="L2" s="20"/>
      <c r="M2" s="26"/>
    </row>
    <row r="3" spans="1:13" ht="22.5" customHeight="1">
      <c r="A3" s="1" t="s">
        <v>91</v>
      </c>
      <c r="B3" s="20"/>
      <c r="C3" s="20"/>
      <c r="D3" s="20"/>
      <c r="E3" s="20"/>
      <c r="F3" s="20"/>
      <c r="G3" s="21"/>
      <c r="H3" s="20"/>
      <c r="I3" s="20"/>
      <c r="J3" s="20"/>
      <c r="K3" s="20"/>
      <c r="L3" s="20"/>
      <c r="M3" s="20"/>
    </row>
    <row r="4" spans="1:13" ht="22.5" customHeight="1">
      <c r="A4" s="53" t="s">
        <v>153</v>
      </c>
      <c r="C4" s="20"/>
      <c r="D4" s="20"/>
      <c r="E4" s="20"/>
      <c r="F4" s="20"/>
      <c r="G4" s="21"/>
      <c r="H4" s="20"/>
      <c r="I4" s="20"/>
      <c r="J4" s="20"/>
      <c r="K4" s="20"/>
      <c r="L4" s="20"/>
      <c r="M4" s="20"/>
    </row>
    <row r="5" spans="6:13" ht="22.5" customHeight="1">
      <c r="F5" s="3"/>
      <c r="G5" s="7"/>
      <c r="H5" s="3"/>
      <c r="J5" s="3"/>
      <c r="K5" s="34"/>
      <c r="L5" s="32"/>
      <c r="M5" s="54" t="s">
        <v>112</v>
      </c>
    </row>
    <row r="6" spans="6:13" ht="22.5" customHeight="1">
      <c r="F6" s="3"/>
      <c r="G6" s="7"/>
      <c r="H6" s="3"/>
      <c r="I6" s="42" t="s">
        <v>7</v>
      </c>
      <c r="J6" s="3"/>
      <c r="K6" s="55">
        <v>2018</v>
      </c>
      <c r="L6" s="37"/>
      <c r="M6" s="55">
        <v>2017</v>
      </c>
    </row>
    <row r="7" spans="1:13" ht="22.5" customHeight="1">
      <c r="A7" s="1" t="s">
        <v>55</v>
      </c>
      <c r="F7" s="3"/>
      <c r="G7" s="7"/>
      <c r="H7" s="3"/>
      <c r="I7" s="39"/>
      <c r="J7" s="36"/>
      <c r="K7" s="56"/>
      <c r="L7" s="57"/>
      <c r="M7" s="41"/>
    </row>
    <row r="8" spans="1:13" ht="22.5" customHeight="1">
      <c r="A8" s="1" t="s">
        <v>24</v>
      </c>
      <c r="F8" s="3"/>
      <c r="G8" s="7"/>
      <c r="H8" s="3"/>
      <c r="I8" s="7"/>
      <c r="J8" s="3"/>
      <c r="K8" s="15"/>
      <c r="L8" s="3"/>
      <c r="M8" s="15"/>
    </row>
    <row r="9" spans="1:13" ht="22.5" customHeight="1">
      <c r="A9" s="2" t="s">
        <v>5</v>
      </c>
      <c r="E9" s="6"/>
      <c r="F9" s="6"/>
      <c r="G9" s="7"/>
      <c r="H9" s="3"/>
      <c r="I9" s="7" t="s">
        <v>119</v>
      </c>
      <c r="J9" s="13"/>
      <c r="K9" s="14">
        <v>64568</v>
      </c>
      <c r="L9" s="31"/>
      <c r="M9" s="14">
        <v>61299</v>
      </c>
    </row>
    <row r="10" spans="1:13" ht="22.5" customHeight="1">
      <c r="A10" s="2" t="s">
        <v>9</v>
      </c>
      <c r="E10" s="13"/>
      <c r="F10" s="6"/>
      <c r="G10" s="7"/>
      <c r="H10" s="3"/>
      <c r="I10" s="7" t="s">
        <v>124</v>
      </c>
      <c r="J10" s="13"/>
      <c r="K10" s="99">
        <v>41654</v>
      </c>
      <c r="L10" s="31"/>
      <c r="M10" s="99">
        <v>31462</v>
      </c>
    </row>
    <row r="11" spans="1:13" ht="22.5" customHeight="1">
      <c r="A11" s="2" t="s">
        <v>32</v>
      </c>
      <c r="E11" s="13"/>
      <c r="F11" s="6"/>
      <c r="G11" s="7"/>
      <c r="H11" s="3"/>
      <c r="I11" s="7" t="s">
        <v>128</v>
      </c>
      <c r="J11" s="13"/>
      <c r="K11" s="100">
        <v>7420</v>
      </c>
      <c r="L11" s="31"/>
      <c r="M11" s="100">
        <v>3240</v>
      </c>
    </row>
    <row r="12" spans="1:13" ht="22.5" customHeight="1">
      <c r="A12" s="1" t="s">
        <v>25</v>
      </c>
      <c r="E12" s="13"/>
      <c r="F12" s="6"/>
      <c r="G12" s="7"/>
      <c r="H12" s="3"/>
      <c r="I12" s="7"/>
      <c r="J12" s="13"/>
      <c r="K12" s="98">
        <f>SUM(K9:K11)</f>
        <v>113642</v>
      </c>
      <c r="L12" s="31"/>
      <c r="M12" s="98">
        <f>SUM(M9:M11)</f>
        <v>96001</v>
      </c>
    </row>
    <row r="13" spans="1:13" ht="22.5" customHeight="1">
      <c r="A13" s="1" t="s">
        <v>26</v>
      </c>
      <c r="E13" s="13"/>
      <c r="F13" s="6"/>
      <c r="G13" s="7"/>
      <c r="H13" s="3"/>
      <c r="I13" s="7"/>
      <c r="J13" s="13"/>
      <c r="K13" s="100"/>
      <c r="L13" s="31"/>
      <c r="M13" s="100"/>
    </row>
    <row r="14" spans="1:13" ht="22.5" customHeight="1">
      <c r="A14" s="2" t="s">
        <v>166</v>
      </c>
      <c r="E14" s="13"/>
      <c r="F14" s="6"/>
      <c r="G14" s="7"/>
      <c r="H14" s="3"/>
      <c r="I14" s="7"/>
      <c r="J14" s="13"/>
      <c r="K14" s="100">
        <v>11858</v>
      </c>
      <c r="L14" s="31"/>
      <c r="M14" s="100">
        <v>9701</v>
      </c>
    </row>
    <row r="15" spans="1:13" ht="22.5" customHeight="1">
      <c r="A15" s="2" t="s">
        <v>33</v>
      </c>
      <c r="E15" s="13"/>
      <c r="F15" s="6"/>
      <c r="G15" s="7"/>
      <c r="H15" s="3"/>
      <c r="I15" s="7"/>
      <c r="J15" s="13"/>
      <c r="K15" s="100">
        <v>21386</v>
      </c>
      <c r="L15" s="31"/>
      <c r="M15" s="100">
        <v>21782</v>
      </c>
    </row>
    <row r="16" spans="1:13" ht="22.5" customHeight="1">
      <c r="A16" s="2" t="s">
        <v>116</v>
      </c>
      <c r="E16" s="13"/>
      <c r="F16" s="6"/>
      <c r="G16" s="7"/>
      <c r="H16" s="3"/>
      <c r="I16" s="7" t="s">
        <v>114</v>
      </c>
      <c r="J16" s="13"/>
      <c r="K16" s="100">
        <v>17085</v>
      </c>
      <c r="L16" s="31"/>
      <c r="M16" s="100">
        <v>5000</v>
      </c>
    </row>
    <row r="17" spans="1:13" ht="22.5" customHeight="1">
      <c r="A17" s="1" t="s">
        <v>27</v>
      </c>
      <c r="E17" s="13"/>
      <c r="F17" s="6"/>
      <c r="G17" s="7"/>
      <c r="H17" s="3"/>
      <c r="I17" s="7"/>
      <c r="J17" s="13"/>
      <c r="K17" s="98">
        <f>SUM(K14:K16)</f>
        <v>50329</v>
      </c>
      <c r="L17" s="31"/>
      <c r="M17" s="98">
        <f>SUM(M14:M16)</f>
        <v>36483</v>
      </c>
    </row>
    <row r="18" spans="1:13" ht="22.5" customHeight="1">
      <c r="A18" s="1" t="s">
        <v>133</v>
      </c>
      <c r="B18" s="1"/>
      <c r="C18" s="1"/>
      <c r="D18" s="1"/>
      <c r="E18" s="13"/>
      <c r="F18" s="6"/>
      <c r="G18" s="7"/>
      <c r="H18" s="3"/>
      <c r="I18" s="7"/>
      <c r="J18" s="13"/>
      <c r="K18" s="100">
        <f>K12-K17</f>
        <v>63313</v>
      </c>
      <c r="L18" s="31"/>
      <c r="M18" s="100">
        <f>M12-M17</f>
        <v>59518</v>
      </c>
    </row>
    <row r="19" spans="1:13" ht="22.5" customHeight="1">
      <c r="A19" s="2" t="s">
        <v>29</v>
      </c>
      <c r="E19" s="13"/>
      <c r="F19" s="6"/>
      <c r="G19" s="7"/>
      <c r="H19" s="3"/>
      <c r="I19" s="109"/>
      <c r="J19" s="13"/>
      <c r="K19" s="107">
        <v>-17363</v>
      </c>
      <c r="L19" s="31"/>
      <c r="M19" s="107">
        <v>-16614</v>
      </c>
    </row>
    <row r="20" spans="1:13" ht="22.5" customHeight="1">
      <c r="A20" s="1" t="s">
        <v>44</v>
      </c>
      <c r="B20" s="1"/>
      <c r="E20" s="13"/>
      <c r="F20" s="6"/>
      <c r="G20" s="7"/>
      <c r="H20" s="3"/>
      <c r="I20" s="7"/>
      <c r="J20" s="13"/>
      <c r="K20" s="99">
        <f>SUM(K18:K19)</f>
        <v>45950</v>
      </c>
      <c r="L20" s="31"/>
      <c r="M20" s="99">
        <f>SUM(M18:M19)</f>
        <v>42904</v>
      </c>
    </row>
    <row r="21" spans="1:13" ht="22.5" customHeight="1">
      <c r="A21" s="2" t="s">
        <v>42</v>
      </c>
      <c r="E21" s="13"/>
      <c r="F21" s="6"/>
      <c r="G21" s="7"/>
      <c r="H21" s="3"/>
      <c r="I21" s="7" t="s">
        <v>88</v>
      </c>
      <c r="J21" s="13"/>
      <c r="K21" s="94">
        <v>-9172</v>
      </c>
      <c r="L21" s="31"/>
      <c r="M21" s="94">
        <v>-8473</v>
      </c>
    </row>
    <row r="22" spans="1:13" ht="22.5" customHeight="1">
      <c r="A22" s="1" t="s">
        <v>62</v>
      </c>
      <c r="E22" s="13"/>
      <c r="F22" s="6"/>
      <c r="G22" s="7"/>
      <c r="H22" s="3"/>
      <c r="I22" s="7"/>
      <c r="J22" s="13"/>
      <c r="K22" s="98">
        <f>SUM(K20:K21)</f>
        <v>36778</v>
      </c>
      <c r="L22" s="31"/>
      <c r="M22" s="98">
        <f>SUM(M20:M21)</f>
        <v>34431</v>
      </c>
    </row>
    <row r="23" spans="1:13" ht="22.5" customHeight="1">
      <c r="A23" s="1"/>
      <c r="E23" s="13"/>
      <c r="F23" s="6"/>
      <c r="G23" s="7"/>
      <c r="H23" s="3"/>
      <c r="I23" s="7"/>
      <c r="J23" s="13"/>
      <c r="K23" s="99"/>
      <c r="L23" s="31"/>
      <c r="M23" s="99"/>
    </row>
    <row r="24" spans="1:13" ht="22.5" customHeight="1">
      <c r="A24" s="58" t="s">
        <v>95</v>
      </c>
      <c r="B24" s="48"/>
      <c r="C24" s="12"/>
      <c r="D24" s="31"/>
      <c r="G24" s="7"/>
      <c r="H24" s="3"/>
      <c r="I24" s="7"/>
      <c r="J24" s="13"/>
      <c r="K24" s="110">
        <v>0</v>
      </c>
      <c r="L24" s="31"/>
      <c r="M24" s="110">
        <v>0</v>
      </c>
    </row>
    <row r="25" spans="1:13" ht="22.5" customHeight="1">
      <c r="A25" s="58"/>
      <c r="B25" s="48"/>
      <c r="C25" s="12"/>
      <c r="D25" s="31"/>
      <c r="G25" s="7"/>
      <c r="H25" s="3"/>
      <c r="I25" s="7"/>
      <c r="J25" s="13"/>
      <c r="K25" s="99"/>
      <c r="L25" s="31"/>
      <c r="M25" s="99"/>
    </row>
    <row r="26" spans="1:13" ht="22.5" customHeight="1" thickBot="1">
      <c r="A26" s="58" t="s">
        <v>63</v>
      </c>
      <c r="B26" s="48"/>
      <c r="C26" s="12"/>
      <c r="D26" s="31"/>
      <c r="G26" s="7"/>
      <c r="H26" s="3"/>
      <c r="I26" s="7"/>
      <c r="J26" s="13"/>
      <c r="K26" s="101">
        <f>SUM(K22:K24)</f>
        <v>36778</v>
      </c>
      <c r="L26" s="31"/>
      <c r="M26" s="101">
        <f>SUM(M22:M24)</f>
        <v>34431</v>
      </c>
    </row>
    <row r="27" spans="1:13" ht="22.5" customHeight="1" thickTop="1">
      <c r="A27" s="1"/>
      <c r="E27" s="13"/>
      <c r="F27" s="6"/>
      <c r="G27" s="7"/>
      <c r="H27" s="3"/>
      <c r="I27" s="7"/>
      <c r="J27" s="13"/>
      <c r="K27" s="99"/>
      <c r="L27" s="31"/>
      <c r="M27" s="99"/>
    </row>
    <row r="28" spans="1:13" ht="22.5" customHeight="1">
      <c r="A28" s="58" t="s">
        <v>89</v>
      </c>
      <c r="E28" s="13"/>
      <c r="F28" s="6"/>
      <c r="G28" s="7"/>
      <c r="H28" s="3"/>
      <c r="I28" s="106">
        <v>22</v>
      </c>
      <c r="J28" s="103"/>
      <c r="K28" s="51"/>
      <c r="L28" s="51"/>
      <c r="M28" s="51"/>
    </row>
    <row r="29" spans="1:13" ht="22.5" customHeight="1" thickBot="1">
      <c r="A29" s="11" t="s">
        <v>167</v>
      </c>
      <c r="B29" s="48"/>
      <c r="C29" s="59"/>
      <c r="D29" s="60"/>
      <c r="E29" s="48"/>
      <c r="F29" s="48"/>
      <c r="G29" s="48"/>
      <c r="H29" s="48"/>
      <c r="I29" s="104"/>
      <c r="J29" s="103"/>
      <c r="K29" s="61">
        <v>0.17</v>
      </c>
      <c r="L29" s="60"/>
      <c r="M29" s="61">
        <v>0.16</v>
      </c>
    </row>
    <row r="30" spans="1:13" ht="22.5" customHeight="1" thickBot="1" thickTop="1">
      <c r="A30" s="11" t="s">
        <v>168</v>
      </c>
      <c r="B30" s="48"/>
      <c r="C30" s="59"/>
      <c r="D30" s="60"/>
      <c r="E30" s="48"/>
      <c r="F30" s="48"/>
      <c r="G30" s="48"/>
      <c r="H30" s="48"/>
      <c r="I30" s="104"/>
      <c r="J30" s="103"/>
      <c r="K30" s="61">
        <v>0.14</v>
      </c>
      <c r="L30" s="60"/>
      <c r="M30" s="61">
        <v>0.16</v>
      </c>
    </row>
    <row r="31" spans="5:13" ht="22.5" customHeight="1" thickTop="1">
      <c r="E31" s="13"/>
      <c r="F31" s="6"/>
      <c r="G31" s="7"/>
      <c r="H31" s="13"/>
      <c r="I31" s="62"/>
      <c r="J31" s="13"/>
      <c r="K31" s="63"/>
      <c r="L31" s="13"/>
      <c r="M31" s="63"/>
    </row>
    <row r="32" spans="1:13" ht="22.5" customHeight="1">
      <c r="A32" s="2" t="s">
        <v>6</v>
      </c>
      <c r="E32" s="13"/>
      <c r="F32" s="6"/>
      <c r="G32" s="7"/>
      <c r="H32" s="6"/>
      <c r="I32" s="64"/>
      <c r="J32" s="6"/>
      <c r="K32" s="64"/>
      <c r="L32" s="6"/>
      <c r="M32" s="64"/>
    </row>
    <row r="33" spans="1:13" ht="22.5" customHeight="1">
      <c r="A33" s="50"/>
      <c r="B33" s="51"/>
      <c r="C33" s="51"/>
      <c r="D33" s="51"/>
      <c r="E33" s="13"/>
      <c r="F33" s="48"/>
      <c r="G33" s="7"/>
      <c r="H33" s="49"/>
      <c r="I33" s="15"/>
      <c r="J33" s="49"/>
      <c r="K33" s="52"/>
      <c r="L33" s="49"/>
      <c r="M33" s="52" t="s">
        <v>61</v>
      </c>
    </row>
    <row r="34" spans="1:13" ht="22.5" customHeight="1">
      <c r="A34" s="1" t="s">
        <v>70</v>
      </c>
      <c r="B34" s="19"/>
      <c r="C34" s="19"/>
      <c r="D34" s="19"/>
      <c r="E34" s="19"/>
      <c r="F34" s="20"/>
      <c r="G34" s="21"/>
      <c r="H34" s="20"/>
      <c r="I34" s="26"/>
      <c r="J34" s="20"/>
      <c r="K34" s="26"/>
      <c r="L34" s="20"/>
      <c r="M34" s="26"/>
    </row>
    <row r="35" spans="1:13" ht="22.5" customHeight="1">
      <c r="A35" s="58" t="s">
        <v>92</v>
      </c>
      <c r="B35" s="11"/>
      <c r="C35" s="65"/>
      <c r="D35" s="65"/>
      <c r="E35" s="65"/>
      <c r="F35" s="66"/>
      <c r="G35" s="67"/>
      <c r="H35" s="68"/>
      <c r="I35" s="68"/>
      <c r="J35" s="69"/>
      <c r="K35" s="68"/>
      <c r="L35" s="69"/>
      <c r="M35" s="68"/>
    </row>
    <row r="36" spans="1:13" ht="22.5" customHeight="1">
      <c r="A36" s="53" t="s">
        <v>153</v>
      </c>
      <c r="C36" s="20"/>
      <c r="D36" s="20"/>
      <c r="E36" s="20"/>
      <c r="F36" s="20"/>
      <c r="G36" s="21"/>
      <c r="H36" s="20"/>
      <c r="I36" s="20"/>
      <c r="J36" s="20"/>
      <c r="K36" s="20"/>
      <c r="L36" s="20"/>
      <c r="M36" s="20"/>
    </row>
    <row r="37" spans="6:13" ht="22.5" customHeight="1">
      <c r="F37" s="3"/>
      <c r="G37" s="7"/>
      <c r="H37" s="3"/>
      <c r="J37" s="3"/>
      <c r="K37" s="34"/>
      <c r="L37" s="32"/>
      <c r="M37" s="54" t="s">
        <v>60</v>
      </c>
    </row>
    <row r="38" spans="6:13" ht="22.5" customHeight="1">
      <c r="F38" s="3"/>
      <c r="G38" s="7"/>
      <c r="H38" s="3"/>
      <c r="I38" s="4"/>
      <c r="J38" s="3"/>
      <c r="K38" s="55">
        <v>2018</v>
      </c>
      <c r="L38" s="37"/>
      <c r="M38" s="55">
        <v>2017</v>
      </c>
    </row>
    <row r="39" spans="1:13" ht="22.5" customHeight="1">
      <c r="A39" s="1" t="s">
        <v>160</v>
      </c>
      <c r="F39" s="3"/>
      <c r="G39" s="7"/>
      <c r="H39" s="3"/>
      <c r="I39" s="4"/>
      <c r="J39" s="3"/>
      <c r="K39" s="41"/>
      <c r="L39" s="37"/>
      <c r="M39" s="41"/>
    </row>
    <row r="40" spans="1:13" ht="22.5" customHeight="1">
      <c r="A40" s="11" t="s">
        <v>44</v>
      </c>
      <c r="B40" s="72"/>
      <c r="C40" s="72"/>
      <c r="D40" s="72"/>
      <c r="E40" s="72"/>
      <c r="F40" s="72"/>
      <c r="G40" s="73"/>
      <c r="H40" s="27"/>
      <c r="I40" s="11"/>
      <c r="J40" s="11"/>
      <c r="K40" s="94">
        <f>SUM(K20)</f>
        <v>45950</v>
      </c>
      <c r="L40" s="94"/>
      <c r="M40" s="94">
        <f>SUM(M20)</f>
        <v>42904</v>
      </c>
    </row>
    <row r="41" spans="1:13" ht="22.5" customHeight="1">
      <c r="A41" s="11" t="s">
        <v>108</v>
      </c>
      <c r="B41" s="72"/>
      <c r="C41" s="72"/>
      <c r="D41" s="72"/>
      <c r="E41" s="72"/>
      <c r="F41" s="72"/>
      <c r="G41" s="73"/>
      <c r="H41" s="27"/>
      <c r="I41" s="11"/>
      <c r="J41" s="11"/>
      <c r="K41" s="93"/>
      <c r="L41" s="94"/>
      <c r="M41" s="93"/>
    </row>
    <row r="42" spans="1:12" ht="22.5" customHeight="1">
      <c r="A42" s="11" t="s">
        <v>115</v>
      </c>
      <c r="B42" s="72"/>
      <c r="C42" s="72"/>
      <c r="D42" s="72"/>
      <c r="E42" s="72"/>
      <c r="F42" s="72"/>
      <c r="G42" s="73"/>
      <c r="H42" s="27"/>
      <c r="I42" s="11"/>
      <c r="J42" s="11"/>
      <c r="L42" s="94"/>
    </row>
    <row r="43" spans="1:13" ht="22.5" customHeight="1">
      <c r="A43" s="11" t="s">
        <v>102</v>
      </c>
      <c r="B43" s="11"/>
      <c r="C43" s="72"/>
      <c r="D43" s="72"/>
      <c r="E43" s="72"/>
      <c r="F43" s="72"/>
      <c r="G43" s="73"/>
      <c r="H43" s="27"/>
      <c r="I43" s="11"/>
      <c r="J43" s="11"/>
      <c r="K43" s="93">
        <v>774</v>
      </c>
      <c r="L43" s="94"/>
      <c r="M43" s="93">
        <v>718</v>
      </c>
    </row>
    <row r="44" spans="1:13" ht="22.5" customHeight="1">
      <c r="A44" s="72" t="s">
        <v>121</v>
      </c>
      <c r="B44" s="72"/>
      <c r="C44" s="72"/>
      <c r="D44" s="72"/>
      <c r="E44" s="72"/>
      <c r="F44" s="72"/>
      <c r="G44" s="73"/>
      <c r="H44" s="27"/>
      <c r="I44" s="11"/>
      <c r="J44" s="11"/>
      <c r="K44" s="93">
        <v>17085</v>
      </c>
      <c r="L44" s="94"/>
      <c r="M44" s="93">
        <v>5000</v>
      </c>
    </row>
    <row r="45" spans="1:13" ht="22.5" customHeight="1">
      <c r="A45" s="72" t="s">
        <v>161</v>
      </c>
      <c r="B45" s="72"/>
      <c r="C45" s="72"/>
      <c r="D45" s="72"/>
      <c r="E45" s="72"/>
      <c r="F45" s="72"/>
      <c r="G45" s="73"/>
      <c r="H45" s="27"/>
      <c r="I45" s="11"/>
      <c r="J45" s="11"/>
      <c r="K45" s="93">
        <v>-539</v>
      </c>
      <c r="L45" s="94"/>
      <c r="M45" s="93">
        <v>0</v>
      </c>
    </row>
    <row r="46" spans="1:13" ht="22.5" customHeight="1">
      <c r="A46" s="11" t="s">
        <v>103</v>
      </c>
      <c r="B46" s="72"/>
      <c r="C46" s="72"/>
      <c r="D46" s="72"/>
      <c r="E46" s="72"/>
      <c r="F46" s="72"/>
      <c r="G46" s="73"/>
      <c r="H46" s="27"/>
      <c r="I46" s="11"/>
      <c r="J46" s="11"/>
      <c r="K46" s="93">
        <v>-1</v>
      </c>
      <c r="L46" s="94"/>
      <c r="M46" s="93">
        <v>-2</v>
      </c>
    </row>
    <row r="47" spans="1:10" ht="22.5" customHeight="1">
      <c r="A47" s="72" t="s">
        <v>104</v>
      </c>
      <c r="B47" s="11"/>
      <c r="C47" s="72"/>
      <c r="D47" s="72"/>
      <c r="E47" s="72"/>
      <c r="F47" s="72"/>
      <c r="G47" s="73"/>
      <c r="H47" s="27"/>
      <c r="I47" s="11"/>
      <c r="J47" s="11"/>
    </row>
    <row r="48" spans="1:13" ht="22.5" customHeight="1">
      <c r="A48" s="72" t="s">
        <v>149</v>
      </c>
      <c r="B48" s="72"/>
      <c r="C48" s="72"/>
      <c r="D48" s="72"/>
      <c r="E48" s="72"/>
      <c r="F48" s="72"/>
      <c r="G48" s="73"/>
      <c r="H48" s="27"/>
      <c r="I48" s="11"/>
      <c r="J48" s="11"/>
      <c r="K48" s="93">
        <v>-7209</v>
      </c>
      <c r="L48" s="94"/>
      <c r="M48" s="48">
        <v>-9850</v>
      </c>
    </row>
    <row r="49" spans="1:13" ht="22.5" customHeight="1">
      <c r="A49" s="11" t="s">
        <v>85</v>
      </c>
      <c r="B49" s="72"/>
      <c r="C49" s="72"/>
      <c r="D49" s="72"/>
      <c r="E49" s="72"/>
      <c r="F49" s="72"/>
      <c r="G49" s="73"/>
      <c r="H49" s="27"/>
      <c r="I49" s="11"/>
      <c r="J49" s="11"/>
      <c r="K49" s="94">
        <v>176</v>
      </c>
      <c r="L49" s="94"/>
      <c r="M49" s="93">
        <v>130</v>
      </c>
    </row>
    <row r="50" spans="1:13" ht="22.5" customHeight="1">
      <c r="A50" s="72" t="s">
        <v>109</v>
      </c>
      <c r="B50" s="72"/>
      <c r="C50" s="72"/>
      <c r="D50" s="72"/>
      <c r="E50" s="72"/>
      <c r="F50" s="72"/>
      <c r="G50" s="73"/>
      <c r="H50" s="27"/>
      <c r="I50" s="11"/>
      <c r="J50" s="11"/>
      <c r="K50" s="107">
        <v>17363</v>
      </c>
      <c r="L50" s="94"/>
      <c r="M50" s="107">
        <v>16614</v>
      </c>
    </row>
    <row r="51" spans="1:10" ht="22.5" customHeight="1">
      <c r="A51" s="11" t="s">
        <v>97</v>
      </c>
      <c r="B51" s="72"/>
      <c r="C51" s="72"/>
      <c r="D51" s="72"/>
      <c r="E51" s="72"/>
      <c r="F51" s="72"/>
      <c r="G51" s="73"/>
      <c r="H51" s="27"/>
      <c r="I51" s="11"/>
      <c r="J51" s="11"/>
    </row>
    <row r="52" spans="1:13" ht="22.5" customHeight="1">
      <c r="A52" s="11" t="s">
        <v>45</v>
      </c>
      <c r="B52" s="72"/>
      <c r="C52" s="72"/>
      <c r="D52" s="72"/>
      <c r="E52" s="72"/>
      <c r="F52" s="72"/>
      <c r="G52" s="73"/>
      <c r="H52" s="27"/>
      <c r="I52" s="11"/>
      <c r="J52" s="11"/>
      <c r="K52" s="94">
        <f>SUM(K40:K50)</f>
        <v>73599</v>
      </c>
      <c r="L52" s="94"/>
      <c r="M52" s="94">
        <f>SUM(M40:M50)</f>
        <v>55514</v>
      </c>
    </row>
    <row r="53" spans="1:13" ht="22.5" customHeight="1">
      <c r="A53" s="11" t="s">
        <v>46</v>
      </c>
      <c r="B53" s="72"/>
      <c r="C53" s="72"/>
      <c r="D53" s="72"/>
      <c r="E53" s="72"/>
      <c r="F53" s="72"/>
      <c r="G53" s="73"/>
      <c r="H53" s="27"/>
      <c r="I53" s="11"/>
      <c r="J53" s="11"/>
      <c r="K53" s="105"/>
      <c r="L53" s="105"/>
      <c r="M53" s="105"/>
    </row>
    <row r="54" spans="1:13" ht="22.5" customHeight="1">
      <c r="A54" s="11" t="s">
        <v>47</v>
      </c>
      <c r="B54" s="72"/>
      <c r="C54" s="72"/>
      <c r="D54" s="72"/>
      <c r="E54" s="72"/>
      <c r="F54" s="72"/>
      <c r="G54" s="73"/>
      <c r="H54" s="27"/>
      <c r="I54" s="11"/>
      <c r="J54" s="11"/>
      <c r="K54" s="93">
        <v>1433</v>
      </c>
      <c r="L54" s="94"/>
      <c r="M54" s="93">
        <v>-433</v>
      </c>
    </row>
    <row r="55" spans="1:13" ht="22.5" customHeight="1">
      <c r="A55" s="11" t="s">
        <v>56</v>
      </c>
      <c r="B55" s="11"/>
      <c r="C55" s="72"/>
      <c r="D55" s="72"/>
      <c r="E55" s="72"/>
      <c r="F55" s="72"/>
      <c r="G55" s="73"/>
      <c r="H55" s="27"/>
      <c r="I55" s="11"/>
      <c r="J55" s="11"/>
      <c r="K55" s="93">
        <v>25379</v>
      </c>
      <c r="L55" s="94"/>
      <c r="M55" s="93">
        <v>-100800</v>
      </c>
    </row>
    <row r="56" spans="1:13" ht="22.5" customHeight="1">
      <c r="A56" s="11" t="s">
        <v>48</v>
      </c>
      <c r="B56" s="72"/>
      <c r="C56" s="72"/>
      <c r="D56" s="72"/>
      <c r="E56" s="72"/>
      <c r="F56" s="72"/>
      <c r="G56" s="73"/>
      <c r="H56" s="27"/>
      <c r="I56" s="11"/>
      <c r="J56" s="11"/>
      <c r="K56" s="93">
        <v>-8286</v>
      </c>
      <c r="L56" s="94"/>
      <c r="M56" s="93">
        <v>48117</v>
      </c>
    </row>
    <row r="57" spans="1:13" ht="22.5" customHeight="1">
      <c r="A57" s="11" t="s">
        <v>106</v>
      </c>
      <c r="B57" s="72"/>
      <c r="C57" s="72"/>
      <c r="D57" s="72"/>
      <c r="E57" s="72"/>
      <c r="F57" s="72"/>
      <c r="G57" s="73"/>
      <c r="H57" s="27"/>
      <c r="I57" s="11"/>
      <c r="J57" s="11"/>
      <c r="K57" s="111">
        <v>22703</v>
      </c>
      <c r="L57" s="94"/>
      <c r="M57" s="111">
        <v>-6859</v>
      </c>
    </row>
    <row r="58" spans="1:13" ht="22.5" customHeight="1">
      <c r="A58" s="11" t="s">
        <v>105</v>
      </c>
      <c r="B58" s="72"/>
      <c r="C58" s="72"/>
      <c r="D58" s="72"/>
      <c r="E58" s="72"/>
      <c r="F58" s="72"/>
      <c r="G58" s="73"/>
      <c r="H58" s="27"/>
      <c r="I58" s="11"/>
      <c r="J58" s="11"/>
      <c r="K58" s="93">
        <v>15855</v>
      </c>
      <c r="L58" s="94"/>
      <c r="M58" s="93">
        <v>5956</v>
      </c>
    </row>
    <row r="59" spans="1:13" ht="22.5" customHeight="1">
      <c r="A59" s="11" t="s">
        <v>49</v>
      </c>
      <c r="B59" s="72"/>
      <c r="C59" s="72"/>
      <c r="D59" s="72"/>
      <c r="E59" s="72"/>
      <c r="F59" s="72"/>
      <c r="G59" s="73"/>
      <c r="H59" s="27"/>
      <c r="I59" s="11"/>
      <c r="J59" s="11"/>
      <c r="K59" s="93">
        <v>-10495</v>
      </c>
      <c r="L59" s="94"/>
      <c r="M59" s="93">
        <v>-5407</v>
      </c>
    </row>
    <row r="60" spans="1:13" ht="22.5" customHeight="1">
      <c r="A60" s="11" t="s">
        <v>50</v>
      </c>
      <c r="B60" s="72"/>
      <c r="C60" s="72"/>
      <c r="D60" s="72"/>
      <c r="E60" s="72"/>
      <c r="F60" s="72"/>
      <c r="G60" s="73"/>
      <c r="H60" s="27"/>
      <c r="I60" s="11"/>
      <c r="J60" s="11"/>
      <c r="K60" s="76"/>
      <c r="L60" s="77"/>
      <c r="M60" s="76"/>
    </row>
    <row r="61" spans="1:13" ht="22.5" customHeight="1">
      <c r="A61" s="11" t="s">
        <v>51</v>
      </c>
      <c r="B61" s="72"/>
      <c r="C61" s="72"/>
      <c r="D61" s="72"/>
      <c r="E61" s="72"/>
      <c r="F61" s="72"/>
      <c r="G61" s="73"/>
      <c r="H61" s="27"/>
      <c r="I61" s="11"/>
      <c r="J61" s="11"/>
      <c r="K61" s="93">
        <v>86</v>
      </c>
      <c r="L61" s="94"/>
      <c r="M61" s="93">
        <v>-111</v>
      </c>
    </row>
    <row r="62" spans="1:13" ht="22.5" customHeight="1">
      <c r="A62" s="11" t="s">
        <v>52</v>
      </c>
      <c r="B62" s="72"/>
      <c r="C62" s="72"/>
      <c r="D62" s="72"/>
      <c r="E62" s="72"/>
      <c r="F62" s="72"/>
      <c r="G62" s="73"/>
      <c r="H62" s="27"/>
      <c r="I62" s="11"/>
      <c r="J62" s="11"/>
      <c r="K62" s="107">
        <v>77435</v>
      </c>
      <c r="L62" s="94"/>
      <c r="M62" s="107">
        <v>-4440</v>
      </c>
    </row>
    <row r="63" spans="1:13" ht="22.5" customHeight="1">
      <c r="A63" s="11" t="s">
        <v>173</v>
      </c>
      <c r="B63" s="72"/>
      <c r="C63" s="72"/>
      <c r="D63" s="72"/>
      <c r="E63" s="72"/>
      <c r="F63" s="72"/>
      <c r="G63" s="73"/>
      <c r="H63" s="27"/>
      <c r="I63" s="11"/>
      <c r="J63" s="11"/>
      <c r="K63" s="94">
        <f>SUM(K54:K62)+K52</f>
        <v>197709</v>
      </c>
      <c r="L63" s="94"/>
      <c r="M63" s="94">
        <f>SUM(M54:M62)+M52</f>
        <v>-8463</v>
      </c>
    </row>
    <row r="64" spans="1:13" ht="22.5" customHeight="1">
      <c r="A64" s="11" t="s">
        <v>68</v>
      </c>
      <c r="B64" s="72"/>
      <c r="C64" s="72"/>
      <c r="D64" s="72"/>
      <c r="E64" s="72"/>
      <c r="F64" s="72"/>
      <c r="G64" s="73"/>
      <c r="H64" s="27"/>
      <c r="I64" s="11"/>
      <c r="J64" s="11"/>
      <c r="K64" s="94">
        <v>-13113</v>
      </c>
      <c r="L64" s="94"/>
      <c r="M64" s="94">
        <v>-16049</v>
      </c>
    </row>
    <row r="65" spans="1:13" ht="22.5" customHeight="1">
      <c r="A65" s="11" t="s">
        <v>76</v>
      </c>
      <c r="B65" s="70"/>
      <c r="C65" s="70"/>
      <c r="D65" s="70"/>
      <c r="E65" s="70"/>
      <c r="F65" s="72"/>
      <c r="G65" s="73"/>
      <c r="H65" s="27"/>
      <c r="I65" s="11"/>
      <c r="J65" s="11"/>
      <c r="K65" s="94">
        <v>-1012</v>
      </c>
      <c r="L65" s="94"/>
      <c r="M65" s="94">
        <v>-2190</v>
      </c>
    </row>
    <row r="66" spans="1:13" ht="22.5" customHeight="1">
      <c r="A66" s="58" t="s">
        <v>162</v>
      </c>
      <c r="B66" s="70"/>
      <c r="C66" s="70"/>
      <c r="D66" s="70"/>
      <c r="E66" s="70"/>
      <c r="F66" s="72"/>
      <c r="G66" s="73"/>
      <c r="H66" s="27"/>
      <c r="I66" s="74"/>
      <c r="J66" s="74"/>
      <c r="K66" s="96">
        <f>SUM(K63:K65)</f>
        <v>183584</v>
      </c>
      <c r="L66" s="94"/>
      <c r="M66" s="96">
        <f>SUM(M63:M65)</f>
        <v>-26702</v>
      </c>
    </row>
    <row r="67" spans="1:10" ht="22.5" customHeight="1">
      <c r="A67" s="58"/>
      <c r="B67" s="70"/>
      <c r="C67" s="70"/>
      <c r="D67" s="70"/>
      <c r="E67" s="70"/>
      <c r="F67" s="72"/>
      <c r="G67" s="73"/>
      <c r="H67" s="27"/>
      <c r="I67" s="74"/>
      <c r="J67" s="74"/>
    </row>
    <row r="68" spans="1:13" ht="22.5" customHeight="1">
      <c r="A68" s="2" t="s">
        <v>6</v>
      </c>
      <c r="B68" s="11"/>
      <c r="C68" s="11"/>
      <c r="D68" s="11"/>
      <c r="E68" s="11"/>
      <c r="F68" s="11"/>
      <c r="G68" s="73"/>
      <c r="H68" s="27"/>
      <c r="I68" s="27"/>
      <c r="J68" s="62"/>
      <c r="K68" s="27"/>
      <c r="L68" s="62"/>
      <c r="M68" s="27"/>
    </row>
    <row r="69" spans="1:13" ht="22.5" customHeight="1">
      <c r="A69" s="50"/>
      <c r="B69" s="51"/>
      <c r="C69" s="51"/>
      <c r="D69" s="51"/>
      <c r="E69" s="13"/>
      <c r="F69" s="48"/>
      <c r="G69" s="7"/>
      <c r="H69" s="49"/>
      <c r="I69" s="15"/>
      <c r="J69" s="49"/>
      <c r="K69" s="52"/>
      <c r="L69" s="49"/>
      <c r="M69" s="52" t="s">
        <v>61</v>
      </c>
    </row>
    <row r="70" spans="1:13" ht="22.5" customHeight="1">
      <c r="A70" s="1" t="s">
        <v>70</v>
      </c>
      <c r="B70" s="19"/>
      <c r="C70" s="19"/>
      <c r="D70" s="19"/>
      <c r="E70" s="19"/>
      <c r="F70" s="20"/>
      <c r="G70" s="21"/>
      <c r="H70" s="20"/>
      <c r="I70" s="26"/>
      <c r="J70" s="20"/>
      <c r="K70" s="26"/>
      <c r="L70" s="20"/>
      <c r="M70" s="26"/>
    </row>
    <row r="71" spans="1:13" ht="22.5" customHeight="1">
      <c r="A71" s="58" t="s">
        <v>93</v>
      </c>
      <c r="B71" s="11"/>
      <c r="C71" s="65"/>
      <c r="D71" s="65"/>
      <c r="E71" s="65"/>
      <c r="F71" s="66"/>
      <c r="G71" s="67"/>
      <c r="H71" s="68"/>
      <c r="I71" s="68"/>
      <c r="J71" s="69"/>
      <c r="K71" s="68"/>
      <c r="L71" s="69"/>
      <c r="M71" s="68"/>
    </row>
    <row r="72" spans="1:13" ht="22.5" customHeight="1">
      <c r="A72" s="53" t="s">
        <v>153</v>
      </c>
      <c r="C72" s="20"/>
      <c r="D72" s="20"/>
      <c r="E72" s="20"/>
      <c r="F72" s="20"/>
      <c r="G72" s="21"/>
      <c r="H72" s="20"/>
      <c r="I72" s="20"/>
      <c r="J72" s="20"/>
      <c r="K72" s="20"/>
      <c r="L72" s="20"/>
      <c r="M72" s="20"/>
    </row>
    <row r="73" spans="6:13" ht="22.5" customHeight="1">
      <c r="F73" s="3"/>
      <c r="G73" s="7"/>
      <c r="H73" s="3"/>
      <c r="J73" s="3"/>
      <c r="K73" s="34"/>
      <c r="L73" s="32"/>
      <c r="M73" s="54" t="s">
        <v>60</v>
      </c>
    </row>
    <row r="74" spans="6:13" ht="22.5" customHeight="1">
      <c r="F74" s="3"/>
      <c r="G74" s="7"/>
      <c r="H74" s="3"/>
      <c r="I74" s="4"/>
      <c r="J74" s="3"/>
      <c r="K74" s="55">
        <v>2018</v>
      </c>
      <c r="L74" s="37"/>
      <c r="M74" s="55">
        <v>2017</v>
      </c>
    </row>
    <row r="75" spans="1:13" ht="22.5" customHeight="1">
      <c r="A75" s="58" t="s">
        <v>54</v>
      </c>
      <c r="B75" s="70"/>
      <c r="C75" s="70"/>
      <c r="D75" s="70"/>
      <c r="E75" s="70"/>
      <c r="F75" s="70"/>
      <c r="G75" s="71"/>
      <c r="H75" s="27"/>
      <c r="I75" s="11"/>
      <c r="J75" s="11"/>
      <c r="K75" s="75"/>
      <c r="L75" s="74"/>
      <c r="M75" s="75"/>
    </row>
    <row r="76" spans="1:13" ht="22.5" customHeight="1">
      <c r="A76" s="11" t="s">
        <v>130</v>
      </c>
      <c r="B76" s="72"/>
      <c r="C76" s="11"/>
      <c r="D76" s="72"/>
      <c r="E76" s="72"/>
      <c r="F76" s="70"/>
      <c r="G76" s="71"/>
      <c r="H76" s="27"/>
      <c r="I76" s="11"/>
      <c r="J76" s="11"/>
      <c r="K76" s="99">
        <v>-190000</v>
      </c>
      <c r="L76" s="99"/>
      <c r="M76" s="93">
        <v>0</v>
      </c>
    </row>
    <row r="77" spans="1:13" ht="22.5" customHeight="1">
      <c r="A77" s="11" t="s">
        <v>98</v>
      </c>
      <c r="B77" s="72"/>
      <c r="C77" s="72"/>
      <c r="D77" s="72"/>
      <c r="E77" s="72"/>
      <c r="F77" s="72"/>
      <c r="G77" s="71"/>
      <c r="H77" s="27"/>
      <c r="I77" s="11"/>
      <c r="J77" s="11"/>
      <c r="K77" s="93">
        <v>-82532</v>
      </c>
      <c r="L77" s="94"/>
      <c r="M77" s="93">
        <v>1900</v>
      </c>
    </row>
    <row r="78" spans="1:13" ht="22.5" customHeight="1">
      <c r="A78" s="72" t="s">
        <v>84</v>
      </c>
      <c r="B78" s="72"/>
      <c r="C78" s="72"/>
      <c r="D78" s="72"/>
      <c r="E78" s="72"/>
      <c r="F78" s="72"/>
      <c r="G78" s="73"/>
      <c r="H78" s="27"/>
      <c r="I78" s="11"/>
      <c r="J78" s="11"/>
      <c r="K78" s="93">
        <v>-323</v>
      </c>
      <c r="L78" s="94"/>
      <c r="M78" s="93">
        <v>-1389</v>
      </c>
    </row>
    <row r="79" spans="1:13" ht="22.5" customHeight="1">
      <c r="A79" s="72" t="s">
        <v>86</v>
      </c>
      <c r="B79" s="72"/>
      <c r="C79" s="72"/>
      <c r="D79" s="72"/>
      <c r="E79" s="72"/>
      <c r="F79" s="72"/>
      <c r="G79" s="73"/>
      <c r="H79" s="27"/>
      <c r="I79" s="11"/>
      <c r="J79" s="11"/>
      <c r="K79" s="93">
        <v>1</v>
      </c>
      <c r="L79" s="94"/>
      <c r="M79" s="93">
        <v>8</v>
      </c>
    </row>
    <row r="80" spans="1:13" ht="22.5" customHeight="1">
      <c r="A80" s="2" t="s">
        <v>145</v>
      </c>
      <c r="B80" s="70"/>
      <c r="C80" s="70"/>
      <c r="D80" s="70"/>
      <c r="E80" s="70"/>
      <c r="F80" s="72"/>
      <c r="G80" s="73"/>
      <c r="H80" s="27"/>
      <c r="I80" s="11"/>
      <c r="J80" s="11"/>
      <c r="K80" s="93">
        <v>-1334</v>
      </c>
      <c r="L80" s="94"/>
      <c r="M80" s="93">
        <v>0</v>
      </c>
    </row>
    <row r="81" spans="1:13" ht="22.5" customHeight="1">
      <c r="A81" s="58" t="s">
        <v>136</v>
      </c>
      <c r="B81" s="70"/>
      <c r="C81" s="70"/>
      <c r="D81" s="70"/>
      <c r="E81" s="70"/>
      <c r="F81" s="70"/>
      <c r="G81" s="71"/>
      <c r="H81" s="27"/>
      <c r="I81" s="11"/>
      <c r="J81" s="11"/>
      <c r="K81" s="96">
        <f>SUM(K76:K80)</f>
        <v>-274188</v>
      </c>
      <c r="L81" s="94"/>
      <c r="M81" s="96">
        <f>SUM(M76:M80)</f>
        <v>519</v>
      </c>
    </row>
    <row r="82" spans="1:13" ht="22.5" customHeight="1">
      <c r="A82" s="58" t="s">
        <v>53</v>
      </c>
      <c r="B82" s="72"/>
      <c r="C82" s="11"/>
      <c r="D82" s="72"/>
      <c r="E82" s="72"/>
      <c r="F82" s="70"/>
      <c r="G82" s="71"/>
      <c r="H82" s="27"/>
      <c r="I82" s="11"/>
      <c r="J82" s="11"/>
      <c r="K82" s="100"/>
      <c r="L82" s="99"/>
      <c r="M82" s="100"/>
    </row>
    <row r="83" spans="1:13" ht="22.5" customHeight="1">
      <c r="A83" s="11" t="s">
        <v>169</v>
      </c>
      <c r="B83" s="72"/>
      <c r="C83" s="11"/>
      <c r="D83" s="72"/>
      <c r="E83" s="72"/>
      <c r="F83" s="72"/>
      <c r="G83" s="73"/>
      <c r="H83" s="27"/>
      <c r="I83" s="11"/>
      <c r="J83" s="11"/>
      <c r="K83" s="94">
        <v>-206711</v>
      </c>
      <c r="L83" s="94"/>
      <c r="M83" s="94">
        <v>-26923</v>
      </c>
    </row>
    <row r="84" spans="1:13" ht="22.5" customHeight="1">
      <c r="A84" s="11" t="s">
        <v>110</v>
      </c>
      <c r="B84" s="72"/>
      <c r="C84" s="72"/>
      <c r="D84" s="72"/>
      <c r="E84" s="72"/>
      <c r="F84" s="72"/>
      <c r="G84" s="73"/>
      <c r="H84" s="27"/>
      <c r="I84" s="11"/>
      <c r="J84" s="11"/>
      <c r="K84" s="94">
        <v>0</v>
      </c>
      <c r="L84" s="94"/>
      <c r="M84" s="94">
        <v>6530</v>
      </c>
    </row>
    <row r="85" spans="1:13" ht="22.5" customHeight="1">
      <c r="A85" s="11" t="s">
        <v>81</v>
      </c>
      <c r="B85" s="72"/>
      <c r="C85" s="72"/>
      <c r="D85" s="72"/>
      <c r="E85" s="72"/>
      <c r="F85" s="72"/>
      <c r="G85" s="73"/>
      <c r="H85" s="27"/>
      <c r="I85" s="11"/>
      <c r="J85" s="11"/>
      <c r="K85" s="93">
        <v>-5551</v>
      </c>
      <c r="L85" s="94"/>
      <c r="M85" s="93">
        <v>-6402</v>
      </c>
    </row>
    <row r="86" spans="1:13" ht="22.5" customHeight="1">
      <c r="A86" s="2" t="s">
        <v>140</v>
      </c>
      <c r="B86" s="72"/>
      <c r="C86" s="72"/>
      <c r="D86" s="72"/>
      <c r="E86" s="72"/>
      <c r="F86" s="72"/>
      <c r="G86" s="73"/>
      <c r="H86" s="27"/>
      <c r="I86" s="11"/>
      <c r="J86" s="11"/>
      <c r="K86" s="93">
        <v>312330</v>
      </c>
      <c r="L86" s="94"/>
      <c r="M86" s="93">
        <v>0</v>
      </c>
    </row>
    <row r="87" spans="1:13" ht="22.5" customHeight="1">
      <c r="A87" s="11" t="s">
        <v>111</v>
      </c>
      <c r="B87" s="11"/>
      <c r="C87" s="72"/>
      <c r="D87" s="72"/>
      <c r="E87" s="72"/>
      <c r="F87" s="72"/>
      <c r="G87" s="73"/>
      <c r="H87" s="27"/>
      <c r="I87" s="11"/>
      <c r="J87" s="11"/>
      <c r="K87" s="93">
        <v>-151</v>
      </c>
      <c r="L87" s="94"/>
      <c r="M87" s="93">
        <v>-355</v>
      </c>
    </row>
    <row r="88" spans="1:13" ht="22.5" customHeight="1">
      <c r="A88" s="11" t="s">
        <v>123</v>
      </c>
      <c r="B88" s="11"/>
      <c r="C88" s="70"/>
      <c r="D88" s="70"/>
      <c r="E88" s="70"/>
      <c r="F88" s="72"/>
      <c r="G88" s="73"/>
      <c r="H88" s="27"/>
      <c r="I88" s="11"/>
      <c r="J88" s="11"/>
      <c r="K88" s="93">
        <v>16238</v>
      </c>
      <c r="L88" s="94"/>
      <c r="M88" s="93">
        <v>31243</v>
      </c>
    </row>
    <row r="89" spans="1:13" ht="22.5" customHeight="1">
      <c r="A89" s="11" t="s">
        <v>120</v>
      </c>
      <c r="B89" s="72"/>
      <c r="C89" s="72"/>
      <c r="D89" s="72"/>
      <c r="E89" s="72"/>
      <c r="F89" s="72"/>
      <c r="G89" s="73"/>
      <c r="H89" s="27"/>
      <c r="I89" s="75"/>
      <c r="J89" s="74"/>
      <c r="K89" s="93">
        <v>-15723</v>
      </c>
      <c r="L89" s="94"/>
      <c r="M89" s="93">
        <v>-4238</v>
      </c>
    </row>
    <row r="90" spans="1:13" ht="22.5" customHeight="1">
      <c r="A90" s="2" t="s">
        <v>146</v>
      </c>
      <c r="B90" s="11"/>
      <c r="C90" s="11"/>
      <c r="D90" s="11"/>
      <c r="E90" s="11"/>
      <c r="F90" s="11"/>
      <c r="G90" s="73"/>
      <c r="H90" s="27"/>
      <c r="I90" s="27"/>
      <c r="J90" s="62"/>
      <c r="K90" s="93">
        <v>8</v>
      </c>
      <c r="L90" s="94"/>
      <c r="M90" s="93">
        <v>0</v>
      </c>
    </row>
    <row r="91" spans="1:13" ht="22.5" customHeight="1">
      <c r="A91" s="58" t="s">
        <v>174</v>
      </c>
      <c r="K91" s="96">
        <f>SUM(K83:K90)</f>
        <v>100440</v>
      </c>
      <c r="L91" s="94"/>
      <c r="M91" s="96">
        <f>SUM(M83:M90)</f>
        <v>-145</v>
      </c>
    </row>
    <row r="92" spans="1:13" ht="22.5" customHeight="1">
      <c r="A92" s="58" t="s">
        <v>163</v>
      </c>
      <c r="K92" s="93">
        <f>SUM(K66,K81,K91)</f>
        <v>9836</v>
      </c>
      <c r="L92" s="94"/>
      <c r="M92" s="93">
        <f>SUM(M66,M81,M91)</f>
        <v>-26328</v>
      </c>
    </row>
    <row r="93" spans="1:13" ht="22.5" customHeight="1">
      <c r="A93" s="11" t="s">
        <v>64</v>
      </c>
      <c r="K93" s="107">
        <v>63558</v>
      </c>
      <c r="L93" s="94"/>
      <c r="M93" s="107">
        <v>78721</v>
      </c>
    </row>
    <row r="94" spans="1:13" ht="22.5" customHeight="1" thickBot="1">
      <c r="A94" s="58" t="s">
        <v>65</v>
      </c>
      <c r="K94" s="97">
        <f>SUM(K92:K93)</f>
        <v>73394</v>
      </c>
      <c r="L94" s="94"/>
      <c r="M94" s="97">
        <f>SUM(M92:M93)</f>
        <v>52393</v>
      </c>
    </row>
    <row r="95" spans="11:13" ht="22.5" customHeight="1" thickTop="1">
      <c r="K95" s="14">
        <f>SUM(K94-'BS'!K10)</f>
        <v>0</v>
      </c>
      <c r="L95" s="14"/>
      <c r="M95" s="14"/>
    </row>
    <row r="96" ht="22.5" customHeight="1">
      <c r="A96" s="2" t="s">
        <v>6</v>
      </c>
    </row>
  </sheetData>
  <sheetProtection/>
  <printOptions/>
  <pageMargins left="0.8661417322834646" right="0.5511811023622047" top="0.9055118110236221" bottom="0.3937007874015748" header="0.31496062992125984" footer="0.31496062992125984"/>
  <pageSetup horizontalDpi="600" verticalDpi="600" orientation="portrait" paperSize="9" scale="88" r:id="rId1"/>
  <rowBreaks count="2" manualBreakCount="2">
    <brk id="32" max="12" man="1"/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showGridLines="0" view="pageBreakPreview" zoomScale="90" zoomScaleSheetLayoutView="90" workbookViewId="0" topLeftCell="A1">
      <selection activeCell="K5" sqref="K5"/>
    </sheetView>
  </sheetViews>
  <sheetFormatPr defaultColWidth="9.140625" defaultRowHeight="24" customHeight="1"/>
  <cols>
    <col min="1" max="1" width="38.8515625" style="78" customWidth="1"/>
    <col min="2" max="2" width="1.8515625" style="78" customWidth="1"/>
    <col min="3" max="3" width="19.7109375" style="78" customWidth="1"/>
    <col min="4" max="4" width="1.28515625" style="78" customWidth="1"/>
    <col min="5" max="5" width="19.7109375" style="78" customWidth="1"/>
    <col min="6" max="6" width="1.28515625" style="78" customWidth="1"/>
    <col min="7" max="7" width="19.7109375" style="78" customWidth="1"/>
    <col min="8" max="8" width="1.28515625" style="78" customWidth="1"/>
    <col min="9" max="9" width="19.7109375" style="78" customWidth="1"/>
    <col min="10" max="10" width="1.28515625" style="78" customWidth="1"/>
    <col min="11" max="11" width="19.7109375" style="78" customWidth="1"/>
    <col min="12" max="12" width="1.28515625" style="78" customWidth="1"/>
    <col min="13" max="13" width="19.7109375" style="78" customWidth="1"/>
    <col min="14" max="16384" width="9.140625" style="78" customWidth="1"/>
  </cols>
  <sheetData>
    <row r="1" ht="24" customHeight="1">
      <c r="M1" s="52" t="s">
        <v>61</v>
      </c>
    </row>
    <row r="2" spans="1:13" ht="24" customHeight="1">
      <c r="A2" s="79" t="s">
        <v>70</v>
      </c>
      <c r="B2" s="80"/>
      <c r="C2" s="80"/>
      <c r="D2" s="80"/>
      <c r="E2" s="80"/>
      <c r="F2" s="80"/>
      <c r="G2" s="80"/>
      <c r="H2" s="80"/>
      <c r="J2" s="82"/>
      <c r="K2" s="81"/>
      <c r="L2" s="82"/>
      <c r="M2" s="81"/>
    </row>
    <row r="3" spans="1:13" ht="24" customHeight="1">
      <c r="A3" s="83" t="s">
        <v>94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24" customHeight="1">
      <c r="A4" s="53" t="s">
        <v>153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24" customHeight="1">
      <c r="A5" s="85"/>
      <c r="B5" s="83"/>
      <c r="C5" s="83"/>
      <c r="D5" s="83"/>
      <c r="E5" s="83"/>
      <c r="F5" s="83"/>
      <c r="G5" s="83"/>
      <c r="H5" s="83"/>
      <c r="I5" s="86"/>
      <c r="J5" s="83"/>
      <c r="K5" s="86"/>
      <c r="L5" s="83"/>
      <c r="M5" s="34" t="s">
        <v>60</v>
      </c>
    </row>
    <row r="6" spans="9:11" s="87" customFormat="1" ht="24" customHeight="1">
      <c r="I6" s="120" t="s">
        <v>3</v>
      </c>
      <c r="J6" s="120"/>
      <c r="K6" s="120"/>
    </row>
    <row r="7" spans="3:10" s="87" customFormat="1" ht="24" customHeight="1">
      <c r="C7" s="87" t="s">
        <v>172</v>
      </c>
      <c r="I7" s="87" t="s">
        <v>35</v>
      </c>
      <c r="J7" s="89"/>
    </row>
    <row r="8" spans="3:13" ht="24" customHeight="1">
      <c r="C8" s="88" t="s">
        <v>171</v>
      </c>
      <c r="E8" s="88" t="s">
        <v>72</v>
      </c>
      <c r="F8" s="89"/>
      <c r="G8" s="88" t="s">
        <v>137</v>
      </c>
      <c r="I8" s="88" t="s">
        <v>170</v>
      </c>
      <c r="K8" s="88" t="s">
        <v>4</v>
      </c>
      <c r="M8" s="88" t="s">
        <v>1</v>
      </c>
    </row>
    <row r="9" spans="3:13" ht="15.75" customHeight="1">
      <c r="C9" s="89"/>
      <c r="E9" s="89"/>
      <c r="F9" s="89"/>
      <c r="G9" s="89"/>
      <c r="I9" s="89"/>
      <c r="K9" s="89"/>
      <c r="M9" s="89"/>
    </row>
    <row r="10" spans="1:13" ht="24" customHeight="1">
      <c r="A10" s="79" t="s">
        <v>117</v>
      </c>
      <c r="B10" s="79"/>
      <c r="C10" s="90">
        <v>200000</v>
      </c>
      <c r="D10" s="90"/>
      <c r="E10" s="90">
        <v>70718</v>
      </c>
      <c r="F10" s="90"/>
      <c r="G10" s="90">
        <v>0</v>
      </c>
      <c r="H10" s="90"/>
      <c r="I10" s="90">
        <v>16846</v>
      </c>
      <c r="J10" s="30"/>
      <c r="K10" s="90">
        <v>188212</v>
      </c>
      <c r="L10" s="90"/>
      <c r="M10" s="90">
        <f>SUM(C10:K10)</f>
        <v>475776</v>
      </c>
    </row>
    <row r="11" spans="1:13" ht="24" customHeight="1">
      <c r="A11" s="78" t="s">
        <v>129</v>
      </c>
      <c r="B11" s="79"/>
      <c r="C11" s="90">
        <v>0</v>
      </c>
      <c r="D11" s="90"/>
      <c r="E11" s="90">
        <v>0</v>
      </c>
      <c r="F11" s="90"/>
      <c r="G11" s="90">
        <v>0</v>
      </c>
      <c r="H11" s="90"/>
      <c r="I11" s="90">
        <v>0</v>
      </c>
      <c r="J11" s="30"/>
      <c r="K11" s="90">
        <v>-22240</v>
      </c>
      <c r="L11" s="90"/>
      <c r="M11" s="90">
        <f>SUM(C11:K11)</f>
        <v>-22240</v>
      </c>
    </row>
    <row r="12" spans="1:13" ht="24" customHeight="1">
      <c r="A12" s="78" t="s">
        <v>62</v>
      </c>
      <c r="C12" s="90">
        <v>0</v>
      </c>
      <c r="D12" s="115"/>
      <c r="E12" s="90">
        <v>0</v>
      </c>
      <c r="F12" s="90"/>
      <c r="G12" s="90">
        <v>0</v>
      </c>
      <c r="H12" s="90"/>
      <c r="I12" s="90">
        <v>0</v>
      </c>
      <c r="J12" s="30"/>
      <c r="K12" s="90">
        <f>SUM('PL &amp; CF'!M22)</f>
        <v>34431</v>
      </c>
      <c r="L12" s="90"/>
      <c r="M12" s="90">
        <f>SUM(E12:K12)</f>
        <v>34431</v>
      </c>
    </row>
    <row r="13" spans="1:13" ht="24" customHeight="1" thickBot="1">
      <c r="A13" s="79" t="s">
        <v>155</v>
      </c>
      <c r="B13" s="79"/>
      <c r="C13" s="91">
        <f>SUM(C10:C12)</f>
        <v>200000</v>
      </c>
      <c r="D13" s="116"/>
      <c r="E13" s="91">
        <f>SUM(E10:E12)</f>
        <v>70718</v>
      </c>
      <c r="F13" s="90"/>
      <c r="G13" s="91">
        <f>SUM(G10:G12)</f>
        <v>0</v>
      </c>
      <c r="H13" s="90"/>
      <c r="I13" s="91">
        <f>SUM(I10:I12)</f>
        <v>16846</v>
      </c>
      <c r="J13" s="30"/>
      <c r="K13" s="91">
        <f>SUM(K10:K12)</f>
        <v>200403</v>
      </c>
      <c r="L13" s="90"/>
      <c r="M13" s="91">
        <f>SUM(M10:M12)</f>
        <v>487967</v>
      </c>
    </row>
    <row r="14" spans="3:13" ht="24" customHeight="1" thickTop="1">
      <c r="C14" s="117"/>
      <c r="D14" s="115"/>
      <c r="E14" s="117"/>
      <c r="F14" s="117"/>
      <c r="G14" s="117"/>
      <c r="H14" s="115"/>
      <c r="I14" s="117"/>
      <c r="J14" s="115"/>
      <c r="K14" s="117"/>
      <c r="L14" s="115"/>
      <c r="M14" s="117"/>
    </row>
    <row r="15" spans="1:13" ht="24" customHeight="1">
      <c r="A15" s="79" t="s">
        <v>156</v>
      </c>
      <c r="B15" s="79"/>
      <c r="C15" s="108">
        <v>220076</v>
      </c>
      <c r="D15" s="108"/>
      <c r="E15" s="108">
        <v>71331</v>
      </c>
      <c r="F15" s="108"/>
      <c r="G15" s="108">
        <v>399617</v>
      </c>
      <c r="H15" s="108"/>
      <c r="I15" s="108">
        <v>24121</v>
      </c>
      <c r="J15" s="92"/>
      <c r="K15" s="108">
        <v>303611</v>
      </c>
      <c r="L15" s="108"/>
      <c r="M15" s="108">
        <f>SUM(C15:K15)</f>
        <v>1018756</v>
      </c>
    </row>
    <row r="16" spans="1:13" ht="24" customHeight="1">
      <c r="A16" s="78" t="s">
        <v>147</v>
      </c>
      <c r="B16" s="7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1:13" ht="24" customHeight="1">
      <c r="A17" s="78" t="s">
        <v>148</v>
      </c>
      <c r="C17" s="108">
        <v>2</v>
      </c>
      <c r="D17" s="108"/>
      <c r="E17" s="108">
        <v>16</v>
      </c>
      <c r="F17" s="108"/>
      <c r="G17" s="108">
        <v>-10</v>
      </c>
      <c r="H17" s="108"/>
      <c r="I17" s="108">
        <v>0</v>
      </c>
      <c r="J17" s="92"/>
      <c r="K17" s="108">
        <v>0</v>
      </c>
      <c r="L17" s="108"/>
      <c r="M17" s="108">
        <f>SUM(C17:K17)</f>
        <v>8</v>
      </c>
    </row>
    <row r="18" spans="1:13" ht="24" customHeight="1">
      <c r="A18" s="78" t="s">
        <v>129</v>
      </c>
      <c r="B18" s="79"/>
      <c r="C18" s="108">
        <v>0</v>
      </c>
      <c r="D18" s="108"/>
      <c r="E18" s="108">
        <v>0</v>
      </c>
      <c r="F18" s="108"/>
      <c r="G18" s="108">
        <v>0</v>
      </c>
      <c r="H18" s="108"/>
      <c r="I18" s="108">
        <v>0</v>
      </c>
      <c r="J18" s="92"/>
      <c r="K18" s="108">
        <v>-70425</v>
      </c>
      <c r="L18" s="108"/>
      <c r="M18" s="108">
        <f>SUM(C18:K18)</f>
        <v>-70425</v>
      </c>
    </row>
    <row r="19" spans="1:13" ht="24" customHeight="1">
      <c r="A19" s="78" t="s">
        <v>62</v>
      </c>
      <c r="C19" s="108">
        <v>0</v>
      </c>
      <c r="D19" s="108"/>
      <c r="E19" s="108">
        <v>0</v>
      </c>
      <c r="F19" s="108"/>
      <c r="G19" s="108">
        <v>0</v>
      </c>
      <c r="H19" s="108"/>
      <c r="I19" s="108">
        <v>0</v>
      </c>
      <c r="J19" s="92"/>
      <c r="K19" s="108">
        <v>36778</v>
      </c>
      <c r="L19" s="108"/>
      <c r="M19" s="108">
        <f>SUM(C19:K19)</f>
        <v>36778</v>
      </c>
    </row>
    <row r="20" spans="1:13" ht="24" customHeight="1" thickBot="1">
      <c r="A20" s="79" t="s">
        <v>154</v>
      </c>
      <c r="C20" s="113">
        <f>SUM(C15:C19)</f>
        <v>220078</v>
      </c>
      <c r="D20" s="108"/>
      <c r="E20" s="113">
        <f>SUM(E15:E19)</f>
        <v>71347</v>
      </c>
      <c r="F20" s="108"/>
      <c r="G20" s="113">
        <f>SUM(G15:G19)</f>
        <v>399607</v>
      </c>
      <c r="H20" s="108"/>
      <c r="I20" s="113">
        <f>SUM(I15:I19)</f>
        <v>24121</v>
      </c>
      <c r="J20" s="92"/>
      <c r="K20" s="113">
        <f>SUM(K15:K19)</f>
        <v>269964</v>
      </c>
      <c r="L20" s="108"/>
      <c r="M20" s="113">
        <f>SUM(M15:M19)</f>
        <v>985117</v>
      </c>
    </row>
    <row r="21" ht="24" customHeight="1" thickTop="1">
      <c r="M21" s="115">
        <f>SUM(M20-'BS'!K84)</f>
        <v>0</v>
      </c>
    </row>
    <row r="22" ht="24" customHeight="1">
      <c r="A22" s="2" t="s">
        <v>6</v>
      </c>
    </row>
  </sheetData>
  <sheetProtection/>
  <mergeCells count="1">
    <mergeCell ref="I6:K6"/>
  </mergeCells>
  <printOptions/>
  <pageMargins left="0.7874015748031497" right="0.6692913385826772" top="0.9055118110236221" bottom="0.3937007874015748" header="0.1968503937007874" footer="0.1968503937007874"/>
  <pageSetup firstPageNumber="2" useFirstPageNumber="1" horizontalDpi="600" verticalDpi="600" orientation="landscape" paperSize="9" scale="80" r:id="rId1"/>
  <headerFooter alignWithMargins="0">
    <oddFooter>&amp;R&amp;"Arial,Regular"&amp;8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Wanpen Thammapapan</cp:lastModifiedBy>
  <cp:lastPrinted>2018-05-10T02:06:15Z</cp:lastPrinted>
  <dcterms:created xsi:type="dcterms:W3CDTF">1999-03-31T19:46:17Z</dcterms:created>
  <dcterms:modified xsi:type="dcterms:W3CDTF">2018-05-10T12:02:37Z</dcterms:modified>
  <cp:category/>
  <cp:version/>
  <cp:contentType/>
  <cp:contentStatus/>
</cp:coreProperties>
</file>