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90" windowWidth="10830" windowHeight="9600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" sheetId="4" r:id="rId4"/>
    <sheet name="SE (2)" sheetId="5" r:id="rId5"/>
  </sheets>
  <definedNames>
    <definedName name="\a" localSheetId="2">'BS'!#REF!</definedName>
    <definedName name="\a" localSheetId="3">'PL'!#REF!</definedName>
    <definedName name="\a">#REF!</definedName>
    <definedName name="\c" localSheetId="2">'BS'!#REF!</definedName>
    <definedName name="\c" localSheetId="3">'PL'!#REF!</definedName>
    <definedName name="\c">#REF!</definedName>
    <definedName name="\d" localSheetId="2">'BS'!#REF!</definedName>
    <definedName name="\d" localSheetId="3">'PL'!#REF!</definedName>
    <definedName name="\d">#REF!</definedName>
    <definedName name="_Regression_Int" localSheetId="2" hidden="1">1</definedName>
    <definedName name="_Regression_Int" localSheetId="3" hidden="1">1</definedName>
    <definedName name="Print_Area_MI" localSheetId="2">'BS'!#REF!</definedName>
    <definedName name="Print_Area_MI" localSheetId="3">'PL'!$A$2:$K$34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<sst xmlns="http://schemas.openxmlformats.org/spreadsheetml/2006/main" count="234" uniqueCount="180">
  <si>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</si>
  <si>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</si>
  <si>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</si>
  <si>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</si>
  <si>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</si>
  <si>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</si>
  <si>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</si>
  <si>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 xml:space="preserve"> paid-up</t>
  </si>
  <si>
    <t>Issued and</t>
  </si>
  <si>
    <t>The accompanying notes are an integral part of the financial statements.</t>
  </si>
  <si>
    <t>Note</t>
  </si>
  <si>
    <t>Registered</t>
  </si>
  <si>
    <t xml:space="preserve">Other current assets </t>
  </si>
  <si>
    <t>of current portion</t>
  </si>
  <si>
    <t>Fees and service income</t>
  </si>
  <si>
    <t>Hire-purchase receivables - net</t>
  </si>
  <si>
    <t>(Unit: Baht)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</si>
  <si>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</si>
  <si>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</si>
  <si>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</si>
  <si>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</si>
  <si>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</si>
  <si>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</si>
  <si>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</si>
  <si>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</si>
  <si>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</si>
  <si>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</si>
  <si>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</si>
  <si>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</si>
  <si>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</si>
  <si>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</si>
  <si>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</si>
  <si>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</si>
  <si>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</si>
  <si>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</si>
  <si>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</si>
  <si>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</si>
  <si>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</si>
  <si>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</si>
  <si>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</si>
  <si>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Dividend paid</t>
  </si>
  <si>
    <t>Appropriated - statutory reserve</t>
  </si>
  <si>
    <t>Unappropriated retained earnings</t>
  </si>
  <si>
    <t>Administrative expenses</t>
  </si>
  <si>
    <t>Directors</t>
  </si>
  <si>
    <t>Financial lease receivables - net</t>
  </si>
  <si>
    <t>Appropriated -</t>
  </si>
  <si>
    <t>statutory reserve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</si>
  <si>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</si>
  <si>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</si>
  <si>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</si>
  <si>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</si>
  <si>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</si>
  <si>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</si>
  <si>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>19</t>
  </si>
  <si>
    <t xml:space="preserve">Factoring receivables - net of current portion </t>
  </si>
  <si>
    <t>18</t>
  </si>
  <si>
    <t>income tax expenses</t>
  </si>
  <si>
    <t>Income tax expenses</t>
  </si>
  <si>
    <t>Current portion of factoring receivables</t>
  </si>
  <si>
    <t>9</t>
  </si>
  <si>
    <t>20</t>
  </si>
  <si>
    <t>21</t>
  </si>
  <si>
    <t>Profit for the year</t>
  </si>
  <si>
    <t>Total comprehensive income for the year</t>
  </si>
  <si>
    <t xml:space="preserve">Profit before finance cost and </t>
  </si>
  <si>
    <t>Profit before income tax expenses</t>
  </si>
  <si>
    <t>Cash flows from operating activities</t>
  </si>
  <si>
    <t xml:space="preserve">   provided by (paid from) operating activities:</t>
  </si>
  <si>
    <t>Depreciation and amortisation</t>
  </si>
  <si>
    <t xml:space="preserve">   the financial lease and hire-purchase agreements</t>
  </si>
  <si>
    <t xml:space="preserve">Amortisation of deferred interest income under  </t>
  </si>
  <si>
    <t>Interest expenses</t>
  </si>
  <si>
    <t>Provision for long-term employee benefits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</si>
  <si>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</si>
  <si>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</si>
  <si>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</si>
  <si>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</si>
  <si>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</si>
  <si>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</si>
  <si>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</si>
  <si>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 xml:space="preserve">   Other non-current liabilities </t>
  </si>
  <si>
    <t>Cash flows from financing activities</t>
  </si>
  <si>
    <t>Cash and cash equivalents at beginning of the year</t>
  </si>
  <si>
    <t xml:space="preserve">Cash and cash equivalents at end of the year </t>
  </si>
  <si>
    <t>Net cash flows used in operating activities</t>
  </si>
  <si>
    <t>Cash flows from investing activities</t>
  </si>
  <si>
    <t>Profit or loss:</t>
  </si>
  <si>
    <t xml:space="preserve">   Loan receivables</t>
  </si>
  <si>
    <t>Lease IT Public Company Limited</t>
  </si>
  <si>
    <t>Current portion of hire-purchase receivables</t>
  </si>
  <si>
    <t>Deferred tax assets</t>
  </si>
  <si>
    <t>Income tax payable</t>
  </si>
  <si>
    <t xml:space="preserve">Cash receipt awaiting for return to factoring </t>
  </si>
  <si>
    <t xml:space="preserve">   receivables and financial lease receivables</t>
  </si>
  <si>
    <t>Non-current liabilities</t>
  </si>
  <si>
    <t>200,000,000 ordinary shares of Baht 1 each</t>
  </si>
  <si>
    <t>Issued and fully paid-up</t>
  </si>
  <si>
    <t>Share premium</t>
  </si>
  <si>
    <t>22</t>
  </si>
  <si>
    <t>23</t>
  </si>
  <si>
    <t>Other comprehensive income:</t>
  </si>
  <si>
    <t>8</t>
  </si>
  <si>
    <t>17</t>
  </si>
  <si>
    <t xml:space="preserve">Provision for long-term employee benefits  </t>
  </si>
  <si>
    <t>24</t>
  </si>
  <si>
    <t>25</t>
  </si>
  <si>
    <t xml:space="preserve">   Cash paid for interest expenses</t>
  </si>
  <si>
    <t>Other comprehensive income for the year</t>
  </si>
  <si>
    <t>Weighted average number of ordinary shares (shares)</t>
  </si>
  <si>
    <t>Balance as at 31 December 2014</t>
  </si>
  <si>
    <t>2014</t>
  </si>
  <si>
    <t>Current portion of loan receivables</t>
  </si>
  <si>
    <t>Loan receivables - net of current portion</t>
  </si>
  <si>
    <t>7</t>
  </si>
  <si>
    <t>13</t>
  </si>
  <si>
    <t>from financial institutions</t>
  </si>
  <si>
    <t xml:space="preserve">Current portion of long-term loans </t>
  </si>
  <si>
    <t>Current portion of liabilities under</t>
  </si>
  <si>
    <t>Long-term loans - net of current portion</t>
  </si>
  <si>
    <t xml:space="preserve">   net of current portion</t>
  </si>
  <si>
    <t xml:space="preserve">   short-term loans from financial institutions</t>
  </si>
  <si>
    <t xml:space="preserve">Cash received from long-term loans </t>
  </si>
  <si>
    <t>Supplemental cash flows information</t>
  </si>
  <si>
    <t xml:space="preserve">   Cash paid for income tax</t>
  </si>
  <si>
    <t xml:space="preserve">Repayments of long-term loans </t>
  </si>
  <si>
    <t>Net cash from financing activities</t>
  </si>
  <si>
    <t>Non-cash item</t>
  </si>
  <si>
    <t>Net cash flows from (used in) investing activities</t>
  </si>
  <si>
    <t xml:space="preserve">Increase (decrease) in bank overdrafts and </t>
  </si>
  <si>
    <t>Liabilities under finance lease agreement -</t>
  </si>
  <si>
    <t>Balance as at 1 January 2014</t>
  </si>
  <si>
    <t>As at 31 December 2015</t>
  </si>
  <si>
    <t>2015</t>
  </si>
  <si>
    <t>For the year ended 31 December 2015</t>
  </si>
  <si>
    <t>Balance as at 1 January 2015</t>
  </si>
  <si>
    <t>Balance as at 31 December 2015</t>
  </si>
  <si>
    <t xml:space="preserve">Debentures </t>
  </si>
  <si>
    <t xml:space="preserve">Other comprehensive income to be reclassified to </t>
  </si>
  <si>
    <t>profit or loss in subsequent periods</t>
  </si>
  <si>
    <t>Less: Income tax effect</t>
  </si>
  <si>
    <t>Gain on sales of equipment</t>
  </si>
  <si>
    <t>Cash flows used in operating activities</t>
  </si>
  <si>
    <t>Proceeds from sales of equipment</t>
  </si>
  <si>
    <t>26</t>
  </si>
  <si>
    <t>29</t>
  </si>
  <si>
    <t>Other non-current liabilities</t>
  </si>
  <si>
    <t>27</t>
  </si>
  <si>
    <t>Selling expenses/Procurement of goods</t>
  </si>
  <si>
    <t>16</t>
  </si>
  <si>
    <t>Earnings per share</t>
  </si>
  <si>
    <t>Issued ordinary shares (Note 23)</t>
  </si>
  <si>
    <t>Dividend paid (Note 30)</t>
  </si>
  <si>
    <t xml:space="preserve">   transferred to statutory reserve (Note 24)</t>
  </si>
  <si>
    <t xml:space="preserve">Adjustment to reconcile profit before income tax expenses to net cash </t>
  </si>
  <si>
    <t xml:space="preserve">   Financial lease receivables</t>
  </si>
  <si>
    <t xml:space="preserve">   Hire-purchase receivables</t>
  </si>
  <si>
    <t xml:space="preserve">Statements of financial position </t>
  </si>
  <si>
    <t>Statements of financial position (continued)</t>
  </si>
  <si>
    <t>Actuarial loss</t>
  </si>
  <si>
    <t>Basic earnings per share</t>
  </si>
  <si>
    <t>Statements of changes in shareholders' equity</t>
  </si>
  <si>
    <t>Cash flow statements</t>
  </si>
  <si>
    <t>Cash flow statements (continued)</t>
  </si>
  <si>
    <t xml:space="preserve">Doubtful account on trade and other receivables (reversal) </t>
  </si>
  <si>
    <t xml:space="preserve">Doubtful account on loan receivables (reversal) </t>
  </si>
  <si>
    <t xml:space="preserve">Doubtful account on factoring receivables </t>
  </si>
  <si>
    <t>Doubtful account on financial lease receivables (reversal)</t>
  </si>
  <si>
    <t xml:space="preserve">Doubtful account on hire-purchase receivables (reversal) </t>
  </si>
  <si>
    <t xml:space="preserve">Profit from operating activities before change in </t>
  </si>
  <si>
    <t xml:space="preserve">Decrease (increase) in restricted bank deposits </t>
  </si>
  <si>
    <t>Cash paid for purchase of equipment and intangible assets</t>
  </si>
  <si>
    <t>Cash received from issuance of debentures</t>
  </si>
  <si>
    <t>Cash received from issuance of ordinary shares</t>
  </si>
  <si>
    <t>Net increase in cash and cash equivalents</t>
  </si>
  <si>
    <t>Statements of comprehensive income</t>
  </si>
  <si>
    <t>Operating liabilities increase (decrease)</t>
  </si>
  <si>
    <t>Repayments of liabilities under finance lease agreement</t>
  </si>
  <si>
    <t xml:space="preserve">   Assets acquired under finance lease agreement</t>
  </si>
  <si>
    <t xml:space="preserve">   financial lease agreement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</si>
</sst>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60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i/>
      <u val="single"/>
      <sz val="11"/>
      <name val="Arial"/>
      <family val="2"/>
    </font>
    <font>
      <sz val="16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38" fontId="7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1" borderId="1" applyNumberFormat="0" applyAlignment="0" applyProtection="0"/>
    <xf numFmtId="10" fontId="7" fillId="32" borderId="6" applyNumberFormat="0" applyBorder="0" applyAlignment="0" applyProtection="0"/>
    <xf numFmtId="0" fontId="50" fillId="0" borderId="7" applyNumberFormat="0" applyFill="0" applyAlignment="0" applyProtection="0"/>
    <xf numFmtId="0" fontId="51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52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39" fontId="0" fillId="0" borderId="0" xfId="0" applyAlignment="1">
      <alignment/>
    </xf>
    <xf numFmtId="41" fontId="18" fillId="0" borderId="12" xfId="44" applyNumberFormat="1" applyFont="1" applyFill="1" applyBorder="1" applyAlignment="1">
      <alignment horizontal="center" vertical="center"/>
    </xf>
    <xf numFmtId="41" fontId="18" fillId="0" borderId="13" xfId="44" applyNumberFormat="1" applyFont="1" applyFill="1" applyBorder="1" applyAlignment="1">
      <alignment horizontal="center" vertical="center"/>
    </xf>
    <xf numFmtId="39" fontId="12" fillId="0" borderId="0" xfId="0" applyFont="1" applyFill="1" applyAlignment="1">
      <alignment vertical="center"/>
    </xf>
    <xf numFmtId="39" fontId="13" fillId="0" borderId="0" xfId="0" applyFont="1" applyFill="1" applyAlignment="1">
      <alignment horizontal="centerContinuous" vertical="center"/>
    </xf>
    <xf numFmtId="49" fontId="13" fillId="0" borderId="0" xfId="0" applyNumberFormat="1" applyFont="1" applyFill="1" applyAlignment="1">
      <alignment horizontal="centerContinuous" vertical="center"/>
    </xf>
    <xf numFmtId="49" fontId="14" fillId="0" borderId="0" xfId="0" applyNumberFormat="1" applyFont="1" applyFill="1" applyAlignment="1">
      <alignment horizontal="centerContinuous" vertical="center"/>
    </xf>
    <xf numFmtId="40" fontId="13" fillId="0" borderId="0" xfId="42" applyFont="1" applyFill="1" applyAlignment="1">
      <alignment horizontal="centerContinuous" vertical="center"/>
    </xf>
    <xf numFmtId="39" fontId="13" fillId="0" borderId="0" xfId="0" applyFont="1" applyFill="1" applyAlignment="1">
      <alignment vertical="center"/>
    </xf>
    <xf numFmtId="49" fontId="13" fillId="0" borderId="0" xfId="0" applyNumberFormat="1" applyFont="1" applyFill="1" applyAlignment="1" quotePrefix="1">
      <alignment horizontal="centerContinuous" vertical="center"/>
    </xf>
    <xf numFmtId="49" fontId="14" fillId="0" borderId="0" xfId="0" applyNumberFormat="1" applyFont="1" applyFill="1" applyAlignment="1" quotePrefix="1">
      <alignment horizontal="centerContinuous" vertical="center"/>
    </xf>
    <xf numFmtId="49" fontId="13" fillId="0" borderId="0" xfId="0" applyNumberFormat="1" applyFont="1" applyFill="1" applyAlignment="1" quotePrefix="1">
      <alignment horizontal="left" vertical="center"/>
    </xf>
    <xf numFmtId="49" fontId="14" fillId="0" borderId="0" xfId="0" applyNumberFormat="1" applyFont="1" applyFill="1" applyAlignment="1" quotePrefix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left" vertical="center"/>
    </xf>
    <xf numFmtId="49" fontId="13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42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83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horizontal="center" vertical="center"/>
    </xf>
    <xf numFmtId="41" fontId="13" fillId="0" borderId="0" xfId="44" applyNumberFormat="1" applyFont="1" applyAlignment="1">
      <alignment horizontal="center" vertical="center"/>
    </xf>
    <xf numFmtId="41" fontId="13" fillId="0" borderId="0" xfId="42" applyNumberFormat="1" applyFont="1" applyAlignment="1">
      <alignment horizontal="center" vertical="center"/>
    </xf>
    <xf numFmtId="40" fontId="13" fillId="0" borderId="0" xfId="42" applyFont="1" applyFill="1" applyAlignment="1">
      <alignment vertical="center"/>
    </xf>
    <xf numFmtId="41" fontId="13" fillId="0" borderId="14" xfId="42" applyNumberFormat="1" applyFont="1" applyBorder="1" applyAlignment="1">
      <alignment vertical="center"/>
    </xf>
    <xf numFmtId="41" fontId="13" fillId="0" borderId="0" xfId="44" applyNumberFormat="1" applyFont="1" applyAlignment="1">
      <alignment vertical="center"/>
    </xf>
    <xf numFmtId="41" fontId="13" fillId="0" borderId="0" xfId="42" applyNumberFormat="1" applyFont="1" applyAlignment="1">
      <alignment vertical="center"/>
    </xf>
    <xf numFmtId="39" fontId="13" fillId="0" borderId="0" xfId="0" applyFont="1" applyFill="1" applyAlignment="1">
      <alignment horizontal="left" vertical="center"/>
    </xf>
    <xf numFmtId="41" fontId="13" fillId="0" borderId="15" xfId="42" applyNumberFormat="1" applyFont="1" applyBorder="1" applyAlignment="1">
      <alignment vertical="center"/>
    </xf>
    <xf numFmtId="40" fontId="13" fillId="0" borderId="0" xfId="42" applyFont="1" applyFill="1" applyBorder="1" applyAlignment="1">
      <alignment vertical="center"/>
    </xf>
    <xf numFmtId="39" fontId="14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0" xfId="44" applyNumberFormat="1" applyFont="1" applyBorder="1" applyAlignment="1">
      <alignment horizontal="right" vertical="center"/>
    </xf>
    <xf numFmtId="41" fontId="13" fillId="0" borderId="0" xfId="44" applyNumberFormat="1" applyFont="1" applyAlignment="1">
      <alignment horizontal="right" vertical="center"/>
    </xf>
    <xf numFmtId="41" fontId="13" fillId="0" borderId="16" xfId="0" applyNumberFormat="1" applyFont="1" applyBorder="1" applyAlignment="1">
      <alignment horizontal="right" vertical="center"/>
    </xf>
    <xf numFmtId="182" fontId="13" fillId="0" borderId="0" xfId="0" applyNumberFormat="1" applyFont="1" applyFill="1" applyBorder="1" applyAlignment="1">
      <alignment vertical="center"/>
    </xf>
    <xf numFmtId="41" fontId="13" fillId="0" borderId="14" xfId="42" applyNumberFormat="1" applyFont="1" applyBorder="1" applyAlignment="1">
      <alignment horizontal="right" vertical="center"/>
    </xf>
    <xf numFmtId="41" fontId="13" fillId="0" borderId="16" xfId="42" applyNumberFormat="1" applyFont="1" applyBorder="1" applyAlignment="1">
      <alignment horizontal="right" vertical="center"/>
    </xf>
    <xf numFmtId="41" fontId="13" fillId="0" borderId="0" xfId="42" applyNumberFormat="1" applyFont="1" applyBorder="1" applyAlignment="1">
      <alignment horizontal="right" vertical="center"/>
    </xf>
    <xf numFmtId="186" fontId="13" fillId="0" borderId="0" xfId="42" applyNumberFormat="1" applyFont="1" applyFill="1" applyAlignment="1">
      <alignment vertical="center"/>
    </xf>
    <xf numFmtId="186" fontId="13" fillId="0" borderId="0" xfId="42" applyNumberFormat="1" applyFont="1" applyAlignment="1">
      <alignment vertical="center"/>
    </xf>
    <xf numFmtId="39" fontId="13" fillId="0" borderId="0" xfId="0" applyFont="1" applyFill="1" applyAlignment="1" quotePrefix="1">
      <alignment vertical="center"/>
    </xf>
    <xf numFmtId="39" fontId="13" fillId="0" borderId="0" xfId="0" applyFont="1" applyAlignment="1">
      <alignment vertical="center"/>
    </xf>
    <xf numFmtId="41" fontId="13" fillId="0" borderId="0" xfId="42" applyNumberFormat="1" applyFont="1" applyBorder="1" applyAlignment="1">
      <alignment vertical="center"/>
    </xf>
    <xf numFmtId="41" fontId="13" fillId="0" borderId="0" xfId="42" applyNumberFormat="1" applyFont="1" applyFill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13" fillId="0" borderId="14" xfId="42" applyNumberFormat="1" applyFont="1" applyFill="1" applyBorder="1" applyAlignment="1">
      <alignment vertical="center"/>
    </xf>
    <xf numFmtId="41" fontId="13" fillId="0" borderId="15" xfId="42" applyNumberFormat="1" applyFont="1" applyFill="1" applyBorder="1" applyAlignment="1">
      <alignment vertical="center"/>
    </xf>
    <xf numFmtId="41" fontId="13" fillId="0" borderId="0" xfId="42" applyNumberFormat="1" applyFont="1" applyFill="1" applyBorder="1" applyAlignment="1">
      <alignment vertical="center"/>
    </xf>
    <xf numFmtId="39" fontId="12" fillId="0" borderId="17" xfId="0" applyFont="1" applyFill="1" applyBorder="1" applyAlignment="1">
      <alignment vertical="center"/>
    </xf>
    <xf numFmtId="39" fontId="13" fillId="0" borderId="17" xfId="0" applyFont="1" applyFill="1" applyBorder="1" applyAlignment="1">
      <alignment vertical="center"/>
    </xf>
    <xf numFmtId="183" fontId="13" fillId="0" borderId="17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37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 quotePrefix="1">
      <alignment horizontal="center" vertical="center"/>
    </xf>
    <xf numFmtId="41" fontId="13" fillId="0" borderId="0" xfId="0" applyNumberFormat="1" applyFont="1" applyBorder="1" applyAlignment="1">
      <alignment vertical="center"/>
    </xf>
    <xf numFmtId="41" fontId="13" fillId="0" borderId="0" xfId="44" applyNumberFormat="1" applyFont="1" applyBorder="1" applyAlignment="1">
      <alignment vertical="center"/>
    </xf>
    <xf numFmtId="41" fontId="13" fillId="0" borderId="14" xfId="44" applyNumberFormat="1" applyFont="1" applyBorder="1" applyAlignment="1">
      <alignment vertical="center"/>
    </xf>
    <xf numFmtId="41" fontId="13" fillId="0" borderId="16" xfId="44" applyNumberFormat="1" applyFont="1" applyBorder="1" applyAlignment="1">
      <alignment horizontal="right" vertical="center"/>
    </xf>
    <xf numFmtId="49" fontId="56" fillId="0" borderId="0" xfId="0" applyNumberFormat="1" applyFont="1" applyFill="1" applyAlignment="1">
      <alignment vertical="center"/>
    </xf>
    <xf numFmtId="49" fontId="57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Alignment="1">
      <alignment vertical="center"/>
    </xf>
    <xf numFmtId="49" fontId="58" fillId="0" borderId="0" xfId="0" applyNumberFormat="1" applyFont="1" applyFill="1" applyAlignment="1">
      <alignment vertical="center"/>
    </xf>
    <xf numFmtId="49" fontId="59" fillId="0" borderId="0" xfId="0" applyNumberFormat="1" applyFont="1" applyFill="1" applyAlignment="1">
      <alignment vertical="center"/>
    </xf>
    <xf numFmtId="41" fontId="13" fillId="0" borderId="0" xfId="0" applyNumberFormat="1" applyFont="1" applyBorder="1" applyAlignment="1">
      <alignment horizontal="left" vertical="center"/>
    </xf>
    <xf numFmtId="49" fontId="59" fillId="0" borderId="0" xfId="0" applyNumberFormat="1" applyFont="1" applyFill="1" applyBorder="1" applyAlignment="1">
      <alignment vertical="center"/>
    </xf>
    <xf numFmtId="39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1" fontId="13" fillId="0" borderId="16" xfId="0" applyNumberFormat="1" applyFont="1" applyBorder="1" applyAlignment="1">
      <alignment horizontal="left" vertical="center"/>
    </xf>
    <xf numFmtId="49" fontId="56" fillId="0" borderId="0" xfId="0" applyNumberFormat="1" applyFont="1" applyFill="1" applyBorder="1" applyAlignment="1">
      <alignment vertical="center"/>
    </xf>
    <xf numFmtId="41" fontId="13" fillId="0" borderId="15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Border="1" applyAlignment="1">
      <alignment vertical="center"/>
    </xf>
    <xf numFmtId="39" fontId="13" fillId="0" borderId="15" xfId="0" applyNumberFormat="1" applyFont="1" applyFill="1" applyBorder="1" applyAlignment="1">
      <alignment vertical="center"/>
    </xf>
    <xf numFmtId="186" fontId="13" fillId="0" borderId="18" xfId="42" applyNumberFormat="1" applyFont="1" applyFill="1" applyBorder="1" applyAlignment="1">
      <alignment vertical="center"/>
    </xf>
    <xf numFmtId="41" fontId="13" fillId="0" borderId="15" xfId="44" applyNumberFormat="1" applyFont="1" applyBorder="1" applyAlignment="1">
      <alignment vertical="center"/>
    </xf>
    <xf numFmtId="186" fontId="13" fillId="0" borderId="0" xfId="42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40" fontId="12" fillId="0" borderId="0" xfId="0" applyNumberFormat="1" applyFont="1" applyFill="1" applyAlignment="1">
      <alignment horizontal="left" vertical="center"/>
    </xf>
    <xf numFmtId="40" fontId="13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horizontal="centerContinuous" vertical="center"/>
    </xf>
    <xf numFmtId="186" fontId="13" fillId="0" borderId="0" xfId="42" applyNumberFormat="1" applyFont="1" applyFill="1" applyBorder="1" applyAlignment="1">
      <alignment horizontal="centerContinuous" vertical="center"/>
    </xf>
    <xf numFmtId="40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40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41" fontId="13" fillId="0" borderId="0" xfId="42" applyNumberFormat="1" applyFont="1" applyFill="1" applyBorder="1" applyAlignment="1">
      <alignment horizontal="right" vertical="center"/>
    </xf>
    <xf numFmtId="41" fontId="13" fillId="0" borderId="0" xfId="42" applyNumberFormat="1" applyFont="1" applyFill="1" applyAlignment="1">
      <alignment horizontal="right" vertical="center"/>
    </xf>
    <xf numFmtId="41" fontId="13" fillId="0" borderId="0" xfId="44" applyNumberFormat="1" applyFont="1" applyFill="1" applyAlignment="1">
      <alignment horizontal="right" vertical="center"/>
    </xf>
    <xf numFmtId="41" fontId="13" fillId="0" borderId="16" xfId="44" applyNumberFormat="1" applyFont="1" applyFill="1" applyBorder="1" applyAlignment="1">
      <alignment horizontal="right" vertical="center"/>
    </xf>
    <xf numFmtId="41" fontId="13" fillId="0" borderId="0" xfId="44" applyNumberFormat="1" applyFont="1" applyFill="1" applyBorder="1" applyAlignment="1">
      <alignment horizontal="right" vertical="center"/>
    </xf>
    <xf numFmtId="41" fontId="13" fillId="0" borderId="14" xfId="42" applyNumberFormat="1" applyFont="1" applyFill="1" applyBorder="1" applyAlignment="1">
      <alignment horizontal="right" vertical="center"/>
    </xf>
    <xf numFmtId="41" fontId="13" fillId="0" borderId="14" xfId="44" applyNumberFormat="1" applyFont="1" applyFill="1" applyBorder="1" applyAlignment="1">
      <alignment horizontal="right" vertical="center"/>
    </xf>
    <xf numFmtId="186" fontId="13" fillId="0" borderId="0" xfId="44" applyNumberFormat="1" applyFont="1" applyFill="1" applyAlignment="1">
      <alignment vertical="center"/>
    </xf>
    <xf numFmtId="41" fontId="13" fillId="0" borderId="19" xfId="42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 quotePrefix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left" vertical="center"/>
    </xf>
    <xf numFmtId="39" fontId="13" fillId="0" borderId="0" xfId="0" applyFont="1" applyFill="1" applyAlignment="1">
      <alignment horizontal="center" vertical="center"/>
    </xf>
    <xf numFmtId="39" fontId="13" fillId="0" borderId="16" xfId="0" applyFont="1" applyFill="1" applyBorder="1" applyAlignment="1">
      <alignment horizontal="center" vertical="center"/>
    </xf>
    <xf numFmtId="39" fontId="13" fillId="0" borderId="0" xfId="0" applyFont="1" applyFill="1" applyBorder="1" applyAlignment="1">
      <alignment horizontal="center" vertical="center"/>
    </xf>
    <xf numFmtId="39" fontId="15" fillId="0" borderId="0" xfId="0" applyFont="1" applyFill="1" applyAlignment="1">
      <alignment horizontal="center" vertical="center"/>
    </xf>
    <xf numFmtId="39" fontId="13" fillId="0" borderId="16" xfId="0" applyFont="1" applyFill="1" applyBorder="1" applyAlignment="1">
      <alignment vertical="center"/>
    </xf>
    <xf numFmtId="41" fontId="13" fillId="0" borderId="0" xfId="44" applyNumberFormat="1" applyFont="1" applyFill="1" applyBorder="1" applyAlignment="1">
      <alignment horizontal="center" vertical="center"/>
    </xf>
    <xf numFmtId="41" fontId="13" fillId="0" borderId="0" xfId="44" applyNumberFormat="1" applyFont="1" applyFill="1" applyBorder="1" applyAlignment="1">
      <alignment vertical="center"/>
    </xf>
    <xf numFmtId="39" fontId="12" fillId="0" borderId="0" xfId="0" applyFont="1" applyFill="1" applyBorder="1" applyAlignment="1">
      <alignment vertical="center"/>
    </xf>
    <xf numFmtId="41" fontId="13" fillId="0" borderId="12" xfId="44" applyNumberFormat="1" applyFont="1" applyFill="1" applyBorder="1" applyAlignment="1">
      <alignment horizontal="center" vertical="center"/>
    </xf>
    <xf numFmtId="41" fontId="13" fillId="0" borderId="13" xfId="44" applyNumberFormat="1" applyFont="1" applyFill="1" applyBorder="1" applyAlignment="1">
      <alignment horizontal="center" vertical="center"/>
    </xf>
    <xf numFmtId="41" fontId="13" fillId="0" borderId="14" xfId="44" applyNumberFormat="1" applyFont="1" applyFill="1" applyBorder="1" applyAlignment="1">
      <alignment horizontal="center" vertical="center"/>
    </xf>
    <xf numFmtId="41" fontId="13" fillId="0" borderId="19" xfId="44" applyNumberFormat="1" applyFont="1" applyFill="1" applyBorder="1" applyAlignment="1">
      <alignment horizontal="center" vertical="center"/>
    </xf>
    <xf numFmtId="186" fontId="13" fillId="0" borderId="0" xfId="44" applyNumberFormat="1" applyFont="1" applyFill="1" applyBorder="1" applyAlignment="1">
      <alignment vertical="center"/>
    </xf>
    <xf numFmtId="39" fontId="13" fillId="0" borderId="16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5"/>
  <sheetViews>
    <sheetView showGridLines="0" tabSelected="1" view="pageBreakPreview" zoomScale="130" zoomScaleNormal="145" zoomScaleSheetLayoutView="130" zoomScalePageLayoutView="0" workbookViewId="0" topLeftCell="A31">
      <selection activeCell="E34" sqref="E34"/>
    </sheetView>
  </sheetViews>
  <sheetFormatPr defaultColWidth="9.7109375" defaultRowHeight="24" customHeight="1"/>
  <cols>
    <col min="1" max="1" width="1.421875" style="39" customWidth="1"/>
    <col min="2" max="3" width="1.57421875" style="8" customWidth="1"/>
    <col min="4" max="4" width="10.7109375" style="8" customWidth="1"/>
    <col min="5" max="5" width="44.57421875" style="8" customWidth="1"/>
    <col min="6" max="6" width="1.8515625" style="15" customWidth="1"/>
    <col min="7" max="7" width="7.421875" style="23" customWidth="1"/>
    <col min="8" max="8" width="0.85546875" style="15" customWidth="1"/>
    <col min="9" max="9" width="16.421875" style="35" customWidth="1"/>
    <col min="10" max="10" width="0.85546875" style="15" customWidth="1"/>
    <col min="11" max="11" width="16.421875" style="35" customWidth="1"/>
    <col min="12" max="12" width="0.85546875" style="8" customWidth="1"/>
    <col min="13" max="33" width="9.7109375" style="8" customWidth="1"/>
    <col min="34" max="36" width="15.7109375" style="8" customWidth="1"/>
    <col min="37" max="54" width="9.7109375" style="8" customWidth="1"/>
    <col min="55" max="59" width="10.7109375" style="8" customWidth="1"/>
    <col min="60" max="68" width="9.7109375" style="8" customWidth="1"/>
    <col min="69" max="73" width="10.7109375" style="8" customWidth="1"/>
    <col min="74" max="16384" width="9.7109375" style="8" customWidth="1"/>
  </cols>
  <sheetData>
    <row r="1" spans="1:11" ht="24" customHeight="1">
      <c r="A1" s="3" t="s">
        <v>89</v>
      </c>
      <c r="B1" s="4"/>
      <c r="C1" s="4"/>
      <c r="D1" s="4"/>
      <c r="E1" s="4"/>
      <c r="F1" s="5"/>
      <c r="G1" s="6"/>
      <c r="H1" s="5"/>
      <c r="I1" s="7"/>
      <c r="J1" s="5"/>
      <c r="K1" s="7"/>
    </row>
    <row r="2" spans="1:11" ht="24" customHeight="1">
      <c r="A2" s="3" t="s">
        <v>157</v>
      </c>
      <c r="B2" s="9"/>
      <c r="C2" s="9"/>
      <c r="D2" s="9"/>
      <c r="E2" s="9"/>
      <c r="F2" s="9"/>
      <c r="G2" s="10"/>
      <c r="H2" s="9"/>
      <c r="I2" s="9"/>
      <c r="J2" s="9"/>
      <c r="K2" s="9"/>
    </row>
    <row r="3" spans="1:11" ht="24" customHeight="1">
      <c r="A3" s="3" t="s">
        <v>132</v>
      </c>
      <c r="B3" s="9"/>
      <c r="C3" s="9"/>
      <c r="D3" s="9"/>
      <c r="E3" s="9"/>
      <c r="F3" s="9"/>
      <c r="G3" s="10"/>
      <c r="H3" s="9"/>
      <c r="I3" s="9"/>
      <c r="J3" s="9"/>
      <c r="K3" s="9"/>
    </row>
    <row r="4" spans="1:11" ht="24" customHeight="1">
      <c r="A4" s="8"/>
      <c r="B4" s="11"/>
      <c r="C4" s="11"/>
      <c r="D4" s="11"/>
      <c r="E4" s="11"/>
      <c r="F4" s="11"/>
      <c r="G4" s="12"/>
      <c r="H4" s="11"/>
      <c r="I4" s="13"/>
      <c r="J4" s="14"/>
      <c r="K4" s="13" t="s">
        <v>16</v>
      </c>
    </row>
    <row r="5" spans="1:11" ht="24" customHeight="1">
      <c r="A5" s="8"/>
      <c r="G5" s="70" t="s">
        <v>10</v>
      </c>
      <c r="H5" s="17"/>
      <c r="I5" s="71" t="s">
        <v>133</v>
      </c>
      <c r="J5" s="19"/>
      <c r="K5" s="71" t="s">
        <v>111</v>
      </c>
    </row>
    <row r="6" spans="1:11" ht="24" customHeight="1">
      <c r="A6" s="3" t="s">
        <v>17</v>
      </c>
      <c r="G6" s="20"/>
      <c r="I6" s="21"/>
      <c r="K6" s="21"/>
    </row>
    <row r="7" spans="1:13" ht="24" customHeight="1">
      <c r="A7" s="3" t="s">
        <v>18</v>
      </c>
      <c r="E7" s="22"/>
      <c r="F7" s="22"/>
      <c r="H7" s="22"/>
      <c r="I7" s="22"/>
      <c r="J7" s="22"/>
      <c r="K7" s="22"/>
      <c r="L7" s="22"/>
      <c r="M7" s="22"/>
    </row>
    <row r="8" spans="1:12" ht="24" customHeight="1">
      <c r="A8" s="8" t="s">
        <v>35</v>
      </c>
      <c r="E8" s="22"/>
      <c r="F8" s="22"/>
      <c r="G8" s="24" t="s">
        <v>114</v>
      </c>
      <c r="H8" s="25"/>
      <c r="I8" s="26">
        <v>71470335</v>
      </c>
      <c r="J8" s="25"/>
      <c r="K8" s="26">
        <v>9974542</v>
      </c>
      <c r="L8" s="27"/>
    </row>
    <row r="9" spans="1:12" ht="24" customHeight="1">
      <c r="A9" s="8" t="s">
        <v>50</v>
      </c>
      <c r="E9" s="22"/>
      <c r="F9" s="22"/>
      <c r="G9" s="24" t="s">
        <v>102</v>
      </c>
      <c r="H9" s="25"/>
      <c r="I9" s="26">
        <v>24093203</v>
      </c>
      <c r="J9" s="25"/>
      <c r="K9" s="26">
        <v>51869126</v>
      </c>
      <c r="L9" s="27"/>
    </row>
    <row r="10" spans="1:11" s="28" customFormat="1" ht="24" customHeight="1">
      <c r="A10" s="28" t="s">
        <v>112</v>
      </c>
      <c r="E10" s="22"/>
      <c r="F10" s="22"/>
      <c r="G10" s="29">
        <v>9</v>
      </c>
      <c r="H10" s="30"/>
      <c r="I10" s="31">
        <v>202114854</v>
      </c>
      <c r="J10" s="30"/>
      <c r="K10" s="26">
        <v>187339798</v>
      </c>
    </row>
    <row r="11" spans="1:12" ht="24" customHeight="1">
      <c r="A11" s="8" t="s">
        <v>59</v>
      </c>
      <c r="E11" s="22"/>
      <c r="F11" s="22"/>
      <c r="G11" s="32">
        <v>10</v>
      </c>
      <c r="H11" s="25"/>
      <c r="I11" s="26">
        <v>518314760</v>
      </c>
      <c r="J11" s="25"/>
      <c r="K11" s="26">
        <v>253664894</v>
      </c>
      <c r="L11" s="27"/>
    </row>
    <row r="12" spans="1:12" ht="24" customHeight="1">
      <c r="A12" s="8" t="s">
        <v>48</v>
      </c>
      <c r="E12" s="22"/>
      <c r="F12" s="22"/>
      <c r="G12" s="32">
        <v>11</v>
      </c>
      <c r="H12" s="25"/>
      <c r="I12" s="26">
        <v>112983477</v>
      </c>
      <c r="J12" s="25"/>
      <c r="K12" s="26">
        <v>144955548</v>
      </c>
      <c r="L12" s="27"/>
    </row>
    <row r="13" spans="1:12" ht="24" customHeight="1">
      <c r="A13" s="8" t="s">
        <v>90</v>
      </c>
      <c r="E13" s="22"/>
      <c r="F13" s="22"/>
      <c r="G13" s="32">
        <v>12</v>
      </c>
      <c r="H13" s="25"/>
      <c r="I13" s="26">
        <v>72540255</v>
      </c>
      <c r="J13" s="25"/>
      <c r="K13" s="26">
        <v>50704088</v>
      </c>
      <c r="L13" s="27"/>
    </row>
    <row r="14" spans="1:12" ht="24" customHeight="1">
      <c r="A14" s="8" t="s">
        <v>12</v>
      </c>
      <c r="E14" s="22"/>
      <c r="F14" s="22"/>
      <c r="G14" s="32"/>
      <c r="H14" s="25"/>
      <c r="I14" s="33">
        <v>8259189</v>
      </c>
      <c r="J14" s="25"/>
      <c r="K14" s="34">
        <v>7330693</v>
      </c>
      <c r="L14" s="35"/>
    </row>
    <row r="15" spans="1:12" ht="24" customHeight="1">
      <c r="A15" s="3" t="s">
        <v>19</v>
      </c>
      <c r="E15" s="22"/>
      <c r="F15" s="22"/>
      <c r="G15" s="24"/>
      <c r="H15" s="25"/>
      <c r="I15" s="36">
        <f>SUM(I8:I14)</f>
        <v>1009776073</v>
      </c>
      <c r="J15" s="25"/>
      <c r="K15" s="36">
        <f>SUM(K8:K14)</f>
        <v>705838689</v>
      </c>
      <c r="L15" s="35"/>
    </row>
    <row r="16" spans="1:12" ht="24" customHeight="1">
      <c r="A16" s="3" t="s">
        <v>20</v>
      </c>
      <c r="E16" s="22"/>
      <c r="F16" s="22"/>
      <c r="G16" s="8"/>
      <c r="H16" s="8"/>
      <c r="I16" s="8"/>
      <c r="J16" s="8"/>
      <c r="K16" s="8"/>
      <c r="L16" s="35"/>
    </row>
    <row r="17" spans="1:12" ht="24" customHeight="1">
      <c r="A17" s="8" t="s">
        <v>49</v>
      </c>
      <c r="E17" s="22"/>
      <c r="F17" s="22"/>
      <c r="G17" s="24" t="s">
        <v>115</v>
      </c>
      <c r="H17" s="25"/>
      <c r="I17" s="37">
        <v>43348695</v>
      </c>
      <c r="J17" s="25"/>
      <c r="K17" s="38">
        <v>16032627</v>
      </c>
      <c r="L17" s="35"/>
    </row>
    <row r="18" spans="1:12" ht="24" customHeight="1">
      <c r="A18" s="8" t="s">
        <v>113</v>
      </c>
      <c r="E18" s="22"/>
      <c r="F18" s="22"/>
      <c r="G18" s="24" t="s">
        <v>60</v>
      </c>
      <c r="H18" s="25"/>
      <c r="I18" s="37">
        <v>0</v>
      </c>
      <c r="J18" s="25"/>
      <c r="K18" s="38">
        <v>14755185</v>
      </c>
      <c r="L18" s="35"/>
    </row>
    <row r="19" spans="1:12" ht="24" customHeight="1">
      <c r="A19" s="8" t="s">
        <v>55</v>
      </c>
      <c r="B19" s="39"/>
      <c r="E19" s="22"/>
      <c r="F19" s="22"/>
      <c r="G19" s="32">
        <v>10</v>
      </c>
      <c r="H19" s="25"/>
      <c r="I19" s="37">
        <v>110345</v>
      </c>
      <c r="J19" s="25"/>
      <c r="K19" s="38">
        <v>1419742</v>
      </c>
      <c r="L19" s="35"/>
    </row>
    <row r="20" spans="1:12" ht="24" customHeight="1">
      <c r="A20" s="8" t="s">
        <v>45</v>
      </c>
      <c r="E20" s="22"/>
      <c r="F20" s="22"/>
      <c r="G20" s="24"/>
      <c r="H20" s="25"/>
      <c r="I20" s="37"/>
      <c r="J20" s="25"/>
      <c r="K20" s="38"/>
      <c r="L20" s="35"/>
    </row>
    <row r="21" spans="1:12" ht="24" customHeight="1">
      <c r="A21" s="8"/>
      <c r="B21" s="39" t="s">
        <v>13</v>
      </c>
      <c r="E21" s="22"/>
      <c r="F21" s="22"/>
      <c r="G21" s="32">
        <v>11</v>
      </c>
      <c r="H21" s="25"/>
      <c r="I21" s="37">
        <v>56686041</v>
      </c>
      <c r="J21" s="25"/>
      <c r="K21" s="38">
        <v>88049842</v>
      </c>
      <c r="L21" s="35"/>
    </row>
    <row r="22" spans="1:12" ht="24" customHeight="1">
      <c r="A22" s="8" t="s">
        <v>15</v>
      </c>
      <c r="E22" s="22"/>
      <c r="F22" s="22"/>
      <c r="G22" s="24"/>
      <c r="H22" s="25"/>
      <c r="I22" s="38"/>
      <c r="J22" s="25"/>
      <c r="K22" s="38"/>
      <c r="L22" s="35"/>
    </row>
    <row r="23" spans="1:12" ht="24" customHeight="1">
      <c r="A23" s="8"/>
      <c r="B23" s="39" t="s">
        <v>13</v>
      </c>
      <c r="E23" s="22"/>
      <c r="F23" s="22"/>
      <c r="G23" s="32">
        <v>12</v>
      </c>
      <c r="H23" s="25"/>
      <c r="I23" s="37">
        <v>44556236</v>
      </c>
      <c r="J23" s="25"/>
      <c r="K23" s="38">
        <v>21244356</v>
      </c>
      <c r="L23" s="35"/>
    </row>
    <row r="24" spans="1:12" ht="24" customHeight="1">
      <c r="A24" s="8" t="s">
        <v>52</v>
      </c>
      <c r="E24" s="22"/>
      <c r="F24" s="22"/>
      <c r="G24" s="32">
        <v>14</v>
      </c>
      <c r="H24" s="25"/>
      <c r="I24" s="37">
        <v>9722798</v>
      </c>
      <c r="J24" s="25"/>
      <c r="K24" s="38">
        <v>7781094</v>
      </c>
      <c r="L24" s="35"/>
    </row>
    <row r="25" spans="1:12" ht="24" customHeight="1">
      <c r="A25" s="8" t="s">
        <v>53</v>
      </c>
      <c r="E25" s="22"/>
      <c r="F25" s="22"/>
      <c r="G25" s="32">
        <v>15</v>
      </c>
      <c r="H25" s="25"/>
      <c r="I25" s="37">
        <v>1328085</v>
      </c>
      <c r="J25" s="25"/>
      <c r="K25" s="38">
        <v>1228095</v>
      </c>
      <c r="L25" s="35"/>
    </row>
    <row r="26" spans="1:12" ht="24" customHeight="1">
      <c r="A26" s="8" t="s">
        <v>91</v>
      </c>
      <c r="E26" s="22"/>
      <c r="F26" s="22"/>
      <c r="G26" s="32">
        <v>16</v>
      </c>
      <c r="H26" s="25"/>
      <c r="I26" s="37">
        <v>6307606</v>
      </c>
      <c r="J26" s="25"/>
      <c r="K26" s="38">
        <v>4434934</v>
      </c>
      <c r="L26" s="35"/>
    </row>
    <row r="27" spans="1:12" ht="24" customHeight="1">
      <c r="A27" s="3" t="s">
        <v>21</v>
      </c>
      <c r="E27" s="22"/>
      <c r="F27" s="22"/>
      <c r="G27" s="24"/>
      <c r="H27" s="25"/>
      <c r="I27" s="36">
        <f>SUM(I17:I26)</f>
        <v>162059806</v>
      </c>
      <c r="J27" s="25"/>
      <c r="K27" s="36">
        <f>SUM(K17:K26)</f>
        <v>154945875</v>
      </c>
      <c r="L27" s="35"/>
    </row>
    <row r="28" spans="1:12" ht="24" customHeight="1" thickBot="1">
      <c r="A28" s="3" t="s">
        <v>22</v>
      </c>
      <c r="E28" s="22"/>
      <c r="F28" s="22"/>
      <c r="G28" s="24"/>
      <c r="H28" s="25"/>
      <c r="I28" s="40">
        <f>I15+I27</f>
        <v>1171835879</v>
      </c>
      <c r="J28" s="25"/>
      <c r="K28" s="40">
        <f>K15+K27</f>
        <v>860784564</v>
      </c>
      <c r="L28" s="41"/>
    </row>
    <row r="29" spans="1:11" ht="24" customHeight="1" thickTop="1">
      <c r="A29" s="8"/>
      <c r="G29" s="8"/>
      <c r="H29" s="8"/>
      <c r="I29" s="8"/>
      <c r="J29" s="8"/>
      <c r="K29" s="8"/>
    </row>
    <row r="30" spans="1:11" ht="24" customHeight="1">
      <c r="A30" s="8" t="s">
        <v>9</v>
      </c>
      <c r="F30" s="8"/>
      <c r="G30" s="42"/>
      <c r="H30" s="8"/>
      <c r="J30" s="8"/>
      <c r="K30" s="8"/>
    </row>
    <row r="31" spans="1:11" ht="24" customHeight="1">
      <c r="A31" s="3" t="s">
        <v>89</v>
      </c>
      <c r="B31" s="4"/>
      <c r="C31" s="4"/>
      <c r="D31" s="4"/>
      <c r="E31" s="4"/>
      <c r="F31" s="5"/>
      <c r="G31" s="6"/>
      <c r="H31" s="5"/>
      <c r="J31" s="5"/>
      <c r="K31" s="7"/>
    </row>
    <row r="32" spans="1:11" ht="24" customHeight="1">
      <c r="A32" s="3" t="s">
        <v>158</v>
      </c>
      <c r="B32" s="9"/>
      <c r="C32" s="9"/>
      <c r="D32" s="9"/>
      <c r="E32" s="9"/>
      <c r="F32" s="9"/>
      <c r="G32" s="10"/>
      <c r="H32" s="9"/>
      <c r="J32" s="9"/>
      <c r="K32" s="9"/>
    </row>
    <row r="33" spans="1:11" ht="24" customHeight="1">
      <c r="A33" s="3" t="s">
        <v>132</v>
      </c>
      <c r="B33" s="9"/>
      <c r="C33" s="9"/>
      <c r="D33" s="9"/>
      <c r="E33" s="9"/>
      <c r="F33" s="9"/>
      <c r="G33" s="10"/>
      <c r="H33" s="9"/>
      <c r="I33" s="9"/>
      <c r="J33" s="9"/>
      <c r="K33" s="9"/>
    </row>
    <row r="34" spans="1:11" ht="24" customHeight="1">
      <c r="A34" s="8"/>
      <c r="B34" s="11"/>
      <c r="C34" s="11"/>
      <c r="D34" s="11"/>
      <c r="E34" s="11"/>
      <c r="F34" s="11"/>
      <c r="G34" s="12"/>
      <c r="H34" s="11"/>
      <c r="I34" s="13"/>
      <c r="J34" s="14"/>
      <c r="K34" s="13" t="s">
        <v>16</v>
      </c>
    </row>
    <row r="35" spans="1:11" ht="24" customHeight="1">
      <c r="A35" s="8"/>
      <c r="G35" s="70" t="s">
        <v>10</v>
      </c>
      <c r="H35" s="17"/>
      <c r="I35" s="71" t="s">
        <v>133</v>
      </c>
      <c r="J35" s="19"/>
      <c r="K35" s="71" t="s">
        <v>111</v>
      </c>
    </row>
    <row r="36" spans="1:11" ht="24" customHeight="1">
      <c r="A36" s="3" t="s">
        <v>23</v>
      </c>
      <c r="D36" s="43"/>
      <c r="E36" s="43"/>
      <c r="F36" s="43"/>
      <c r="H36" s="43"/>
      <c r="I36" s="43"/>
      <c r="J36" s="43"/>
      <c r="K36" s="43"/>
    </row>
    <row r="37" spans="1:3" ht="24" customHeight="1">
      <c r="A37" s="3" t="s">
        <v>24</v>
      </c>
      <c r="C37" s="3"/>
    </row>
    <row r="38" spans="1:9" ht="24" customHeight="1">
      <c r="A38" s="8" t="s">
        <v>37</v>
      </c>
      <c r="C38" s="3"/>
      <c r="I38" s="8"/>
    </row>
    <row r="39" spans="1:11" ht="24" customHeight="1">
      <c r="A39" s="8"/>
      <c r="B39" s="8" t="s">
        <v>116</v>
      </c>
      <c r="G39" s="24" t="s">
        <v>103</v>
      </c>
      <c r="H39" s="25"/>
      <c r="I39" s="44">
        <v>313184033</v>
      </c>
      <c r="J39" s="25"/>
      <c r="K39" s="44">
        <v>366201061</v>
      </c>
    </row>
    <row r="40" spans="1:11" ht="24" customHeight="1">
      <c r="A40" s="8" t="s">
        <v>51</v>
      </c>
      <c r="G40" s="24" t="s">
        <v>56</v>
      </c>
      <c r="H40" s="25"/>
      <c r="I40" s="44">
        <v>656433</v>
      </c>
      <c r="J40" s="25"/>
      <c r="K40" s="44">
        <v>8378766</v>
      </c>
    </row>
    <row r="41" spans="1:11" ht="24" customHeight="1">
      <c r="A41" s="8" t="s">
        <v>117</v>
      </c>
      <c r="G41" s="24" t="s">
        <v>54</v>
      </c>
      <c r="H41" s="25"/>
      <c r="I41" s="44">
        <v>9191600</v>
      </c>
      <c r="J41" s="25"/>
      <c r="K41" s="44">
        <v>23878612</v>
      </c>
    </row>
    <row r="42" spans="1:11" ht="24" customHeight="1">
      <c r="A42" s="8" t="s">
        <v>118</v>
      </c>
      <c r="G42" s="24"/>
      <c r="H42" s="25"/>
      <c r="I42" s="45"/>
      <c r="J42" s="25"/>
      <c r="K42" s="44"/>
    </row>
    <row r="43" spans="1:11" ht="24" customHeight="1">
      <c r="A43" s="8" t="s">
        <v>179</v>
      </c>
      <c r="G43" s="24" t="s">
        <v>61</v>
      </c>
      <c r="H43" s="25"/>
      <c r="I43" s="45">
        <v>429999</v>
      </c>
      <c r="J43" s="25"/>
      <c r="K43" s="44">
        <v>379187</v>
      </c>
    </row>
    <row r="44" spans="1:11" ht="24" customHeight="1">
      <c r="A44" s="8" t="s">
        <v>92</v>
      </c>
      <c r="G44" s="24"/>
      <c r="H44" s="25"/>
      <c r="I44" s="45">
        <v>9995180</v>
      </c>
      <c r="J44" s="25"/>
      <c r="K44" s="44">
        <v>6285752</v>
      </c>
    </row>
    <row r="45" spans="1:12" ht="24" customHeight="1">
      <c r="A45" s="8" t="s">
        <v>93</v>
      </c>
      <c r="D45" s="22"/>
      <c r="F45" s="22"/>
      <c r="G45" s="24"/>
      <c r="H45" s="25"/>
      <c r="I45" s="45"/>
      <c r="J45" s="25"/>
      <c r="K45" s="44"/>
      <c r="L45" s="27"/>
    </row>
    <row r="46" spans="1:12" ht="24" customHeight="1">
      <c r="A46" s="8" t="s">
        <v>94</v>
      </c>
      <c r="D46" s="22"/>
      <c r="F46" s="22"/>
      <c r="G46" s="32"/>
      <c r="H46" s="25"/>
      <c r="I46" s="46">
        <v>42909217</v>
      </c>
      <c r="J46" s="25"/>
      <c r="K46" s="44">
        <v>30846213</v>
      </c>
      <c r="L46" s="27"/>
    </row>
    <row r="47" spans="1:12" ht="24" customHeight="1">
      <c r="A47" s="8" t="s">
        <v>0</v>
      </c>
      <c r="D47" s="22"/>
      <c r="F47" s="22"/>
      <c r="G47" s="32"/>
      <c r="H47" s="25"/>
      <c r="I47" s="47">
        <v>29188937</v>
      </c>
      <c r="J47" s="25"/>
      <c r="K47" s="48">
        <v>38606374</v>
      </c>
      <c r="L47" s="49"/>
    </row>
    <row r="48" spans="1:12" ht="24" customHeight="1">
      <c r="A48" s="3" t="s">
        <v>25</v>
      </c>
      <c r="E48" s="22"/>
      <c r="F48" s="22"/>
      <c r="G48" s="24"/>
      <c r="H48" s="25"/>
      <c r="I48" s="50">
        <f>SUM(I39:I47)</f>
        <v>405555399</v>
      </c>
      <c r="J48" s="25"/>
      <c r="K48" s="51">
        <f>SUM(K39:K47)</f>
        <v>474575965</v>
      </c>
      <c r="L48" s="27"/>
    </row>
    <row r="49" spans="1:12" ht="24" customHeight="1">
      <c r="A49" s="3" t="s">
        <v>95</v>
      </c>
      <c r="E49" s="22"/>
      <c r="F49" s="22"/>
      <c r="G49" s="8"/>
      <c r="H49" s="8"/>
      <c r="I49" s="8"/>
      <c r="J49" s="8"/>
      <c r="K49" s="8"/>
      <c r="L49" s="27"/>
    </row>
    <row r="50" spans="1:12" ht="24" customHeight="1">
      <c r="A50" s="8" t="s">
        <v>119</v>
      </c>
      <c r="E50" s="22"/>
      <c r="F50" s="22"/>
      <c r="G50" s="24" t="s">
        <v>54</v>
      </c>
      <c r="H50" s="25"/>
      <c r="I50" s="46">
        <v>1114546</v>
      </c>
      <c r="J50" s="25"/>
      <c r="K50" s="52">
        <v>8754145</v>
      </c>
      <c r="L50" s="27"/>
    </row>
    <row r="51" spans="1:12" ht="24" customHeight="1">
      <c r="A51" s="8" t="s">
        <v>130</v>
      </c>
      <c r="E51" s="22"/>
      <c r="F51" s="22"/>
      <c r="G51" s="24"/>
      <c r="H51" s="25"/>
      <c r="I51" s="46"/>
      <c r="J51" s="25"/>
      <c r="K51" s="52"/>
      <c r="L51" s="27"/>
    </row>
    <row r="52" spans="1:12" ht="24" customHeight="1">
      <c r="A52" s="8" t="s">
        <v>120</v>
      </c>
      <c r="E52" s="22"/>
      <c r="F52" s="22"/>
      <c r="G52" s="24" t="s">
        <v>61</v>
      </c>
      <c r="H52" s="25"/>
      <c r="I52" s="46">
        <v>1133543</v>
      </c>
      <c r="J52" s="25"/>
      <c r="K52" s="52">
        <v>1560182</v>
      </c>
      <c r="L52" s="27"/>
    </row>
    <row r="53" spans="1:12" ht="24" customHeight="1">
      <c r="A53" s="8" t="s">
        <v>137</v>
      </c>
      <c r="E53" s="22"/>
      <c r="F53" s="22"/>
      <c r="G53" s="24" t="s">
        <v>62</v>
      </c>
      <c r="H53" s="25"/>
      <c r="I53" s="46">
        <v>349033605</v>
      </c>
      <c r="J53" s="25"/>
      <c r="K53" s="52">
        <v>0</v>
      </c>
      <c r="L53" s="27"/>
    </row>
    <row r="54" spans="1:12" ht="24" customHeight="1">
      <c r="A54" s="8" t="s">
        <v>104</v>
      </c>
      <c r="E54" s="22"/>
      <c r="F54" s="22"/>
      <c r="G54" s="24" t="s">
        <v>99</v>
      </c>
      <c r="H54" s="25"/>
      <c r="I54" s="46">
        <v>3886580</v>
      </c>
      <c r="J54" s="25"/>
      <c r="K54" s="52">
        <v>3124448</v>
      </c>
      <c r="L54" s="27"/>
    </row>
    <row r="55" spans="1:12" ht="24" customHeight="1">
      <c r="A55" s="8" t="s">
        <v>146</v>
      </c>
      <c r="E55" s="22"/>
      <c r="F55" s="22"/>
      <c r="G55" s="24"/>
      <c r="H55" s="25"/>
      <c r="I55" s="46">
        <v>0</v>
      </c>
      <c r="J55" s="25"/>
      <c r="K55" s="52">
        <v>7830491</v>
      </c>
      <c r="L55" s="27"/>
    </row>
    <row r="56" spans="1:12" ht="24" customHeight="1">
      <c r="A56" s="3" t="s">
        <v>38</v>
      </c>
      <c r="E56" s="22"/>
      <c r="F56" s="22"/>
      <c r="G56" s="24"/>
      <c r="H56" s="25"/>
      <c r="I56" s="50">
        <f>SUM(I50:I55)</f>
        <v>355168274</v>
      </c>
      <c r="J56" s="25"/>
      <c r="K56" s="50">
        <f>SUM(K50:K55)</f>
        <v>21269266</v>
      </c>
      <c r="L56" s="27"/>
    </row>
    <row r="57" spans="1:12" ht="24" customHeight="1">
      <c r="A57" s="3" t="s">
        <v>26</v>
      </c>
      <c r="E57" s="22"/>
      <c r="F57" s="22"/>
      <c r="G57" s="24"/>
      <c r="H57" s="25"/>
      <c r="I57" s="50">
        <f>I48+I56</f>
        <v>760723673</v>
      </c>
      <c r="J57" s="25"/>
      <c r="K57" s="50">
        <f>K48+K56</f>
        <v>495845231</v>
      </c>
      <c r="L57" s="27"/>
    </row>
    <row r="58" spans="1:11" ht="24" customHeight="1">
      <c r="A58" s="8"/>
      <c r="G58" s="8"/>
      <c r="H58" s="8"/>
      <c r="I58" s="8"/>
      <c r="J58" s="8"/>
      <c r="K58" s="8"/>
    </row>
    <row r="59" spans="1:11" ht="24" customHeight="1">
      <c r="A59" s="8" t="s">
        <v>9</v>
      </c>
      <c r="F59" s="8"/>
      <c r="G59" s="42"/>
      <c r="H59" s="8"/>
      <c r="J59" s="8"/>
      <c r="K59" s="8"/>
    </row>
    <row r="60" spans="1:11" ht="24" customHeight="1">
      <c r="A60" s="3" t="s">
        <v>89</v>
      </c>
      <c r="B60" s="4"/>
      <c r="C60" s="4"/>
      <c r="D60" s="4"/>
      <c r="E60" s="4"/>
      <c r="F60" s="5"/>
      <c r="G60" s="6"/>
      <c r="H60" s="5"/>
      <c r="I60" s="7"/>
      <c r="J60" s="5"/>
      <c r="K60" s="7"/>
    </row>
    <row r="61" spans="1:11" ht="24" customHeight="1">
      <c r="A61" s="3" t="s">
        <v>158</v>
      </c>
      <c r="B61" s="9"/>
      <c r="C61" s="9"/>
      <c r="D61" s="9"/>
      <c r="E61" s="9"/>
      <c r="F61" s="9"/>
      <c r="G61" s="10"/>
      <c r="H61" s="9"/>
      <c r="I61" s="9"/>
      <c r="J61" s="9"/>
      <c r="K61" s="9"/>
    </row>
    <row r="62" spans="1:11" ht="24" customHeight="1">
      <c r="A62" s="3" t="s">
        <v>132</v>
      </c>
      <c r="B62" s="9"/>
      <c r="C62" s="9"/>
      <c r="D62" s="9"/>
      <c r="E62" s="9"/>
      <c r="F62" s="9"/>
      <c r="G62" s="10"/>
      <c r="H62" s="9"/>
      <c r="I62" s="9"/>
      <c r="J62" s="9"/>
      <c r="K62" s="9"/>
    </row>
    <row r="63" spans="1:11" ht="24" customHeight="1">
      <c r="A63" s="8"/>
      <c r="B63" s="11"/>
      <c r="C63" s="11"/>
      <c r="D63" s="11"/>
      <c r="E63" s="11"/>
      <c r="F63" s="11"/>
      <c r="G63" s="12"/>
      <c r="H63" s="11"/>
      <c r="I63" s="13"/>
      <c r="J63" s="14"/>
      <c r="K63" s="13" t="s">
        <v>16</v>
      </c>
    </row>
    <row r="64" spans="1:11" ht="24" customHeight="1">
      <c r="A64" s="8"/>
      <c r="G64" s="70" t="s">
        <v>10</v>
      </c>
      <c r="H64" s="17"/>
      <c r="I64" s="71" t="s">
        <v>133</v>
      </c>
      <c r="J64" s="19"/>
      <c r="K64" s="71" t="s">
        <v>111</v>
      </c>
    </row>
    <row r="65" spans="1:11" ht="24" customHeight="1">
      <c r="A65" s="3" t="s">
        <v>27</v>
      </c>
      <c r="D65" s="43"/>
      <c r="E65" s="43"/>
      <c r="F65" s="43"/>
      <c r="H65" s="43"/>
      <c r="I65" s="43"/>
      <c r="J65" s="43"/>
      <c r="K65" s="43"/>
    </row>
    <row r="66" spans="1:12" ht="24" customHeight="1">
      <c r="A66" s="3" t="s">
        <v>28</v>
      </c>
      <c r="E66" s="22"/>
      <c r="F66" s="22"/>
      <c r="H66" s="30"/>
      <c r="I66" s="53"/>
      <c r="J66" s="30"/>
      <c r="K66" s="53"/>
      <c r="L66" s="27"/>
    </row>
    <row r="67" spans="1:12" ht="24" customHeight="1">
      <c r="A67" s="8" t="s">
        <v>3</v>
      </c>
      <c r="E67" s="22"/>
      <c r="F67" s="22"/>
      <c r="G67" s="24" t="s">
        <v>100</v>
      </c>
      <c r="H67" s="25"/>
      <c r="I67" s="54"/>
      <c r="J67" s="25"/>
      <c r="K67" s="54"/>
      <c r="L67" s="27"/>
    </row>
    <row r="68" spans="1:12" ht="24" customHeight="1">
      <c r="A68" s="8"/>
      <c r="B68" s="8" t="s">
        <v>11</v>
      </c>
      <c r="E68" s="22"/>
      <c r="F68" s="22"/>
      <c r="G68" s="24"/>
      <c r="H68" s="25"/>
      <c r="I68" s="54"/>
      <c r="J68" s="25"/>
      <c r="K68" s="54"/>
      <c r="L68" s="27"/>
    </row>
    <row r="69" spans="1:12" ht="24" customHeight="1" thickBot="1">
      <c r="A69" s="8"/>
      <c r="C69" s="55" t="s">
        <v>96</v>
      </c>
      <c r="D69" s="55"/>
      <c r="E69" s="22"/>
      <c r="F69" s="22"/>
      <c r="G69" s="56"/>
      <c r="H69" s="25"/>
      <c r="I69" s="40">
        <v>200000000</v>
      </c>
      <c r="J69" s="25"/>
      <c r="K69" s="40">
        <v>200000000</v>
      </c>
      <c r="L69" s="27"/>
    </row>
    <row r="70" spans="1:12" ht="24" customHeight="1" thickTop="1">
      <c r="A70" s="8"/>
      <c r="B70" s="8" t="s">
        <v>97</v>
      </c>
      <c r="E70" s="22"/>
      <c r="F70" s="22"/>
      <c r="G70" s="24"/>
      <c r="H70" s="25"/>
      <c r="I70" s="57"/>
      <c r="J70" s="25"/>
      <c r="K70" s="57"/>
      <c r="L70" s="27"/>
    </row>
    <row r="71" spans="1:12" ht="24" customHeight="1">
      <c r="A71" s="8"/>
      <c r="C71" s="55" t="s">
        <v>96</v>
      </c>
      <c r="E71" s="22"/>
      <c r="F71" s="22"/>
      <c r="G71" s="24"/>
      <c r="H71" s="25"/>
      <c r="I71" s="38">
        <v>200000000</v>
      </c>
      <c r="J71" s="25"/>
      <c r="K71" s="38">
        <v>200000000</v>
      </c>
      <c r="L71" s="27"/>
    </row>
    <row r="72" spans="1:12" ht="24" customHeight="1">
      <c r="A72" s="8" t="s">
        <v>98</v>
      </c>
      <c r="C72" s="55"/>
      <c r="D72" s="55"/>
      <c r="E72" s="22"/>
      <c r="F72" s="22"/>
      <c r="G72" s="29">
        <v>23</v>
      </c>
      <c r="H72" s="30"/>
      <c r="I72" s="58">
        <v>70718399</v>
      </c>
      <c r="J72" s="59"/>
      <c r="K72" s="58">
        <v>70718399</v>
      </c>
      <c r="L72" s="27"/>
    </row>
    <row r="73" spans="1:12" ht="24" customHeight="1">
      <c r="A73" s="8" t="s">
        <v>4</v>
      </c>
      <c r="E73" s="22"/>
      <c r="F73" s="22"/>
      <c r="H73" s="30"/>
      <c r="I73" s="58"/>
      <c r="J73" s="59"/>
      <c r="K73" s="58"/>
      <c r="L73" s="27"/>
    </row>
    <row r="74" spans="1:12" ht="24" customHeight="1">
      <c r="A74" s="8"/>
      <c r="B74" s="8" t="s">
        <v>41</v>
      </c>
      <c r="E74" s="22"/>
      <c r="F74" s="22"/>
      <c r="G74" s="23" t="s">
        <v>105</v>
      </c>
      <c r="H74" s="30"/>
      <c r="I74" s="58">
        <v>11681139</v>
      </c>
      <c r="J74" s="59"/>
      <c r="K74" s="58">
        <v>8158806</v>
      </c>
      <c r="L74" s="27"/>
    </row>
    <row r="75" spans="1:12" ht="24" customHeight="1">
      <c r="A75" s="8"/>
      <c r="B75" s="8" t="s">
        <v>5</v>
      </c>
      <c r="E75" s="22"/>
      <c r="F75" s="22"/>
      <c r="H75" s="30"/>
      <c r="I75" s="60">
        <v>128712668</v>
      </c>
      <c r="J75" s="59"/>
      <c r="K75" s="60">
        <v>86062128</v>
      </c>
      <c r="L75" s="27"/>
    </row>
    <row r="76" spans="1:12" ht="24" customHeight="1">
      <c r="A76" s="3" t="s">
        <v>29</v>
      </c>
      <c r="E76" s="22"/>
      <c r="F76" s="22"/>
      <c r="H76" s="30"/>
      <c r="I76" s="61">
        <f>SUM(I71:I75)</f>
        <v>411112206</v>
      </c>
      <c r="J76" s="59"/>
      <c r="K76" s="61">
        <f>SUM(K71:K75)</f>
        <v>364939333</v>
      </c>
      <c r="L76" s="27"/>
    </row>
    <row r="77" spans="1:12" ht="24" customHeight="1" thickBot="1">
      <c r="A77" s="3" t="s">
        <v>30</v>
      </c>
      <c r="E77" s="22"/>
      <c r="F77" s="22"/>
      <c r="H77" s="30"/>
      <c r="I77" s="62">
        <f>SUM(I57,I76)</f>
        <v>1171835879</v>
      </c>
      <c r="J77" s="59"/>
      <c r="K77" s="62">
        <f>SUM(K57,K76)</f>
        <v>860784564</v>
      </c>
      <c r="L77" s="27"/>
    </row>
    <row r="78" spans="1:12" ht="24" customHeight="1" thickTop="1">
      <c r="A78" s="3"/>
      <c r="E78" s="22"/>
      <c r="F78" s="22"/>
      <c r="H78" s="30"/>
      <c r="I78" s="31">
        <f>I77-I28</f>
        <v>0</v>
      </c>
      <c r="J78" s="59"/>
      <c r="K78" s="31">
        <f>K77-K28</f>
        <v>0</v>
      </c>
      <c r="L78" s="27"/>
    </row>
    <row r="79" spans="1:12" ht="24" customHeight="1">
      <c r="A79" s="8" t="s">
        <v>9</v>
      </c>
      <c r="E79" s="22"/>
      <c r="F79" s="22"/>
      <c r="H79" s="30"/>
      <c r="I79" s="63"/>
      <c r="J79" s="59"/>
      <c r="K79" s="63"/>
      <c r="L79" s="27"/>
    </row>
    <row r="80" spans="1:12" ht="24" customHeight="1">
      <c r="A80" s="3"/>
      <c r="E80" s="22"/>
      <c r="F80" s="22"/>
      <c r="H80" s="30"/>
      <c r="I80" s="63"/>
      <c r="J80" s="59"/>
      <c r="K80" s="63"/>
      <c r="L80" s="27"/>
    </row>
    <row r="81" spans="1:12" ht="24" customHeight="1">
      <c r="A81" s="3"/>
      <c r="E81" s="22"/>
      <c r="F81" s="22"/>
      <c r="H81" s="30"/>
      <c r="I81" s="63"/>
      <c r="J81" s="59"/>
      <c r="K81" s="63"/>
      <c r="L81" s="27"/>
    </row>
    <row r="82" spans="1:12" ht="24" customHeight="1">
      <c r="A82" s="64"/>
      <c r="B82" s="65"/>
      <c r="C82" s="65"/>
      <c r="D82" s="65"/>
      <c r="E82" s="66"/>
      <c r="F82" s="23"/>
      <c r="H82" s="30"/>
      <c r="I82" s="63"/>
      <c r="J82" s="59"/>
      <c r="K82" s="63"/>
      <c r="L82" s="27"/>
    </row>
    <row r="83" spans="1:12" ht="24" customHeight="1">
      <c r="A83" s="3"/>
      <c r="E83" s="22"/>
      <c r="F83" s="23"/>
      <c r="H83" s="30"/>
      <c r="I83" s="63"/>
      <c r="J83" s="59"/>
      <c r="K83" s="63"/>
      <c r="L83" s="27"/>
    </row>
    <row r="84" spans="1:12" ht="24" customHeight="1">
      <c r="A84" s="3"/>
      <c r="E84" s="22"/>
      <c r="F84" s="67" t="s">
        <v>44</v>
      </c>
      <c r="H84" s="30"/>
      <c r="I84" s="63"/>
      <c r="J84" s="59"/>
      <c r="K84" s="63"/>
      <c r="L84" s="27"/>
    </row>
    <row r="85" spans="1:10" ht="24" customHeight="1">
      <c r="A85" s="64"/>
      <c r="B85" s="65"/>
      <c r="C85" s="65"/>
      <c r="D85" s="65"/>
      <c r="E85" s="66"/>
      <c r="F85" s="68"/>
      <c r="H85" s="69"/>
      <c r="J85" s="69"/>
    </row>
  </sheetData>
  <sheetProtection/>
  <printOptions horizontalCentered="1"/>
  <pageMargins left="0.8661417322834646" right="0.5511811023622047" top="0.9055118110236221" bottom="0" header="0.1968503937007874" footer="0.1968503937007874"/>
  <pageSetup firstPageNumber="2" useFirstPageNumber="1" horizontalDpi="600" verticalDpi="600" orientation="portrait" paperSize="9" scale="85" r:id="rId1"/>
  <rowBreaks count="2" manualBreakCount="2">
    <brk id="30" max="255" man="1"/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5"/>
  <sheetViews>
    <sheetView showGridLines="0" view="pageBreakPreview" zoomScale="160" zoomScaleNormal="145" zoomScaleSheetLayoutView="160" zoomScalePageLayoutView="0" workbookViewId="0" topLeftCell="A23">
      <selection activeCell="A104" sqref="A104"/>
    </sheetView>
  </sheetViews>
  <sheetFormatPr defaultColWidth="9.7109375" defaultRowHeight="23.25" customHeight="1"/>
  <cols>
    <col min="1" max="1" width="1.421875" style="39" customWidth="1"/>
    <col min="2" max="3" width="1.57421875" style="8" customWidth="1"/>
    <col min="4" max="4" width="10.7109375" style="8" customWidth="1"/>
    <col min="5" max="5" width="25.8515625" style="8" customWidth="1"/>
    <col min="6" max="6" width="16.00390625" style="15" customWidth="1"/>
    <col min="7" max="7" width="9.140625" style="23" customWidth="1"/>
    <col min="8" max="8" width="0.85546875" style="15" customWidth="1"/>
    <col min="9" max="9" width="14.57421875" style="35" customWidth="1"/>
    <col min="10" max="10" width="0.85546875" style="15" customWidth="1"/>
    <col min="11" max="11" width="14.57421875" style="35" customWidth="1"/>
    <col min="12" max="12" width="0.85546875" style="8" customWidth="1"/>
    <col min="13" max="33" width="9.7109375" style="8" customWidth="1"/>
    <col min="34" max="36" width="15.7109375" style="8" customWidth="1"/>
    <col min="37" max="54" width="9.7109375" style="8" customWidth="1"/>
    <col min="55" max="59" width="10.7109375" style="8" customWidth="1"/>
    <col min="60" max="68" width="9.7109375" style="8" customWidth="1"/>
    <col min="69" max="73" width="10.7109375" style="8" customWidth="1"/>
    <col min="74" max="16384" width="9.7109375" style="8" customWidth="1"/>
  </cols>
  <sheetData>
    <row r="1" spans="1:11" ht="23.25" customHeight="1">
      <c r="A1" s="3" t="s">
        <v>89</v>
      </c>
      <c r="B1" s="4"/>
      <c r="C1" s="4"/>
      <c r="D1" s="4"/>
      <c r="E1" s="4"/>
      <c r="F1" s="5"/>
      <c r="G1" s="6"/>
      <c r="H1" s="5"/>
      <c r="I1" s="7"/>
      <c r="J1" s="5"/>
      <c r="K1" s="7"/>
    </row>
    <row r="2" spans="1:11" ht="23.25" customHeight="1">
      <c r="A2" s="3" t="s">
        <v>175</v>
      </c>
      <c r="B2" s="5"/>
      <c r="C2" s="5"/>
      <c r="D2" s="5"/>
      <c r="E2" s="5"/>
      <c r="F2" s="5"/>
      <c r="G2" s="6"/>
      <c r="H2" s="5"/>
      <c r="I2" s="5"/>
      <c r="J2" s="5"/>
      <c r="K2" s="5"/>
    </row>
    <row r="3" spans="1:11" ht="23.25" customHeight="1">
      <c r="A3" s="3" t="s">
        <v>134</v>
      </c>
      <c r="B3" s="5"/>
      <c r="C3" s="5"/>
      <c r="D3" s="5"/>
      <c r="E3" s="5"/>
      <c r="F3" s="5"/>
      <c r="G3" s="6"/>
      <c r="H3" s="5"/>
      <c r="I3" s="5"/>
      <c r="J3" s="5"/>
      <c r="K3" s="5"/>
    </row>
    <row r="4" spans="1:11" ht="23.25" customHeight="1">
      <c r="A4" s="8"/>
      <c r="G4" s="8"/>
      <c r="I4" s="13"/>
      <c r="J4" s="11"/>
      <c r="K4" s="13" t="s">
        <v>16</v>
      </c>
    </row>
    <row r="5" spans="1:11" ht="23.25" customHeight="1">
      <c r="A5" s="8"/>
      <c r="G5" s="70" t="s">
        <v>10</v>
      </c>
      <c r="I5" s="71" t="s">
        <v>133</v>
      </c>
      <c r="J5" s="19"/>
      <c r="K5" s="71" t="s">
        <v>111</v>
      </c>
    </row>
    <row r="6" spans="1:11" ht="23.25" customHeight="1">
      <c r="A6" s="3" t="s">
        <v>87</v>
      </c>
      <c r="G6" s="16"/>
      <c r="H6" s="17"/>
      <c r="I6" s="18"/>
      <c r="J6" s="19"/>
      <c r="K6" s="18"/>
    </row>
    <row r="7" ht="23.25" customHeight="1">
      <c r="A7" s="3" t="s">
        <v>31</v>
      </c>
    </row>
    <row r="8" spans="1:11" ht="23.25" customHeight="1">
      <c r="A8" s="8" t="s">
        <v>6</v>
      </c>
      <c r="E8" s="22"/>
      <c r="F8" s="22"/>
      <c r="G8" s="24" t="s">
        <v>106</v>
      </c>
      <c r="H8" s="25"/>
      <c r="I8" s="26">
        <v>119693154</v>
      </c>
      <c r="J8" s="72"/>
      <c r="K8" s="26">
        <v>79964329</v>
      </c>
    </row>
    <row r="9" spans="1:11" ht="23.25" customHeight="1">
      <c r="A9" s="8" t="s">
        <v>14</v>
      </c>
      <c r="E9" s="30"/>
      <c r="F9" s="22"/>
      <c r="G9" s="24" t="s">
        <v>144</v>
      </c>
      <c r="H9" s="25"/>
      <c r="I9" s="73">
        <v>55260955</v>
      </c>
      <c r="J9" s="72"/>
      <c r="K9" s="57">
        <v>27194665</v>
      </c>
    </row>
    <row r="10" spans="1:11" ht="23.25" customHeight="1">
      <c r="A10" s="8" t="s">
        <v>39</v>
      </c>
      <c r="E10" s="30"/>
      <c r="F10" s="22"/>
      <c r="G10" s="24" t="s">
        <v>147</v>
      </c>
      <c r="H10" s="25"/>
      <c r="I10" s="37">
        <v>15960749</v>
      </c>
      <c r="J10" s="72"/>
      <c r="K10" s="38">
        <v>20913131</v>
      </c>
    </row>
    <row r="11" spans="1:11" ht="23.25" customHeight="1">
      <c r="A11" s="3" t="s">
        <v>32</v>
      </c>
      <c r="E11" s="30"/>
      <c r="F11" s="22"/>
      <c r="H11" s="30"/>
      <c r="I11" s="74">
        <f>SUM(I8:I10)</f>
        <v>190914858</v>
      </c>
      <c r="J11" s="59"/>
      <c r="K11" s="61">
        <f>SUM(K8:K10)</f>
        <v>128072125</v>
      </c>
    </row>
    <row r="12" spans="1:11" ht="23.25" customHeight="1">
      <c r="A12" s="3" t="s">
        <v>33</v>
      </c>
      <c r="E12" s="30"/>
      <c r="F12" s="22"/>
      <c r="H12" s="30"/>
      <c r="I12" s="37"/>
      <c r="J12" s="59"/>
      <c r="K12" s="58"/>
    </row>
    <row r="13" spans="1:11" ht="23.25" customHeight="1">
      <c r="A13" s="8" t="s">
        <v>148</v>
      </c>
      <c r="E13" s="30"/>
      <c r="F13" s="22"/>
      <c r="H13" s="30"/>
      <c r="I13" s="37">
        <v>15751619</v>
      </c>
      <c r="J13" s="72"/>
      <c r="K13" s="38">
        <v>11753483</v>
      </c>
    </row>
    <row r="14" spans="1:11" ht="23.25" customHeight="1">
      <c r="A14" s="8" t="s">
        <v>43</v>
      </c>
      <c r="E14" s="30"/>
      <c r="F14" s="22"/>
      <c r="H14" s="30"/>
      <c r="I14" s="37">
        <v>56487021</v>
      </c>
      <c r="J14" s="72"/>
      <c r="K14" s="38">
        <v>35979093</v>
      </c>
    </row>
    <row r="15" spans="1:11" ht="23.25" customHeight="1">
      <c r="A15" s="3" t="s">
        <v>34</v>
      </c>
      <c r="E15" s="30"/>
      <c r="F15" s="22"/>
      <c r="H15" s="30"/>
      <c r="I15" s="61">
        <f>SUM(I13:I14)</f>
        <v>72238640</v>
      </c>
      <c r="J15" s="59"/>
      <c r="K15" s="61">
        <f>SUM(K13:K14)</f>
        <v>47732576</v>
      </c>
    </row>
    <row r="16" spans="1:11" ht="23.25" customHeight="1">
      <c r="A16" s="3" t="s">
        <v>65</v>
      </c>
      <c r="B16" s="3"/>
      <c r="C16" s="3"/>
      <c r="D16" s="3"/>
      <c r="E16" s="30"/>
      <c r="F16" s="22"/>
      <c r="G16" s="8"/>
      <c r="H16" s="8"/>
      <c r="I16" s="8"/>
      <c r="J16" s="8"/>
      <c r="K16" s="8"/>
    </row>
    <row r="17" spans="1:11" ht="23.25" customHeight="1">
      <c r="A17" s="3"/>
      <c r="B17" s="3" t="s">
        <v>57</v>
      </c>
      <c r="C17" s="3"/>
      <c r="D17" s="3"/>
      <c r="E17" s="30"/>
      <c r="F17" s="22"/>
      <c r="H17" s="30"/>
      <c r="I17" s="58">
        <f>I11-I15</f>
        <v>118676218</v>
      </c>
      <c r="J17" s="59"/>
      <c r="K17" s="58">
        <f>K11-K15</f>
        <v>80339549</v>
      </c>
    </row>
    <row r="18" spans="1:11" ht="23.25" customHeight="1">
      <c r="A18" s="8" t="s">
        <v>36</v>
      </c>
      <c r="E18" s="30"/>
      <c r="F18" s="22"/>
      <c r="H18" s="30"/>
      <c r="I18" s="75">
        <v>-29570436</v>
      </c>
      <c r="J18" s="72"/>
      <c r="K18" s="51">
        <v>-21465691</v>
      </c>
    </row>
    <row r="19" spans="1:11" ht="23.25" customHeight="1">
      <c r="A19" s="3" t="s">
        <v>66</v>
      </c>
      <c r="B19" s="3"/>
      <c r="E19" s="30"/>
      <c r="F19" s="22"/>
      <c r="H19" s="30"/>
      <c r="I19" s="73">
        <f>SUM(I17:I18)</f>
        <v>89105782</v>
      </c>
      <c r="J19" s="72"/>
      <c r="K19" s="57">
        <f>SUM(K17:K18)</f>
        <v>58873858</v>
      </c>
    </row>
    <row r="20" spans="1:11" ht="23.25" customHeight="1">
      <c r="A20" s="8" t="s">
        <v>58</v>
      </c>
      <c r="E20" s="30"/>
      <c r="F20" s="22"/>
      <c r="G20" s="23" t="s">
        <v>149</v>
      </c>
      <c r="H20" s="30"/>
      <c r="I20" s="46">
        <v>-18659128</v>
      </c>
      <c r="J20" s="72"/>
      <c r="K20" s="52">
        <v>-11067266</v>
      </c>
    </row>
    <row r="21" spans="1:11" ht="23.25" customHeight="1">
      <c r="A21" s="3" t="s">
        <v>63</v>
      </c>
      <c r="B21" s="68"/>
      <c r="C21" s="29"/>
      <c r="D21" s="59"/>
      <c r="F21" s="8"/>
      <c r="G21" s="8"/>
      <c r="H21" s="68"/>
      <c r="I21" s="36">
        <f>SUM(I19:I20)</f>
        <v>70446654</v>
      </c>
      <c r="J21" s="72"/>
      <c r="K21" s="36">
        <f>SUM(K19:K20)</f>
        <v>47806592</v>
      </c>
    </row>
    <row r="22" spans="1:11" ht="23.25" customHeight="1">
      <c r="A22" s="3"/>
      <c r="E22" s="30"/>
      <c r="F22" s="22"/>
      <c r="H22" s="30"/>
      <c r="I22" s="63"/>
      <c r="J22" s="59"/>
      <c r="K22" s="63"/>
    </row>
    <row r="23" spans="1:11" ht="23.25" customHeight="1">
      <c r="A23" s="76" t="s">
        <v>101</v>
      </c>
      <c r="G23" s="16"/>
      <c r="I23" s="31"/>
      <c r="J23" s="31"/>
      <c r="K23" s="31"/>
    </row>
    <row r="24" spans="1:11" s="42" customFormat="1" ht="23.25" customHeight="1">
      <c r="A24" s="77" t="s">
        <v>138</v>
      </c>
      <c r="F24" s="78"/>
      <c r="G24" s="79"/>
      <c r="H24" s="78"/>
      <c r="I24" s="80"/>
      <c r="J24" s="80"/>
      <c r="K24" s="80"/>
    </row>
    <row r="25" spans="1:11" s="42" customFormat="1" ht="23.25" customHeight="1">
      <c r="A25" s="81"/>
      <c r="B25" s="42" t="s">
        <v>139</v>
      </c>
      <c r="F25" s="78"/>
      <c r="G25" s="79"/>
      <c r="H25" s="78"/>
      <c r="I25" s="80"/>
      <c r="J25" s="80"/>
      <c r="K25" s="80"/>
    </row>
    <row r="26" spans="1:11" ht="23.25" customHeight="1">
      <c r="A26" s="82" t="s">
        <v>159</v>
      </c>
      <c r="G26" s="16"/>
      <c r="I26" s="83">
        <v>-342226</v>
      </c>
      <c r="J26" s="31"/>
      <c r="K26" s="59">
        <v>0</v>
      </c>
    </row>
    <row r="27" spans="1:11" s="85" customFormat="1" ht="23.25" customHeight="1">
      <c r="A27" s="84" t="s">
        <v>140</v>
      </c>
      <c r="F27" s="86"/>
      <c r="G27" s="16"/>
      <c r="H27" s="86"/>
      <c r="I27" s="87">
        <v>68445</v>
      </c>
      <c r="J27" s="59"/>
      <c r="K27" s="60">
        <v>0</v>
      </c>
    </row>
    <row r="28" spans="1:11" ht="23.25" customHeight="1">
      <c r="A28" s="76" t="s">
        <v>108</v>
      </c>
      <c r="G28" s="16"/>
      <c r="I28" s="60">
        <f>SUM(I26:I27)</f>
        <v>-273781</v>
      </c>
      <c r="J28" s="31"/>
      <c r="K28" s="60">
        <f>SUM(K26:K27)</f>
        <v>0</v>
      </c>
    </row>
    <row r="29" spans="1:11" ht="23.25" customHeight="1">
      <c r="A29" s="88"/>
      <c r="G29" s="16"/>
      <c r="I29" s="31"/>
      <c r="J29" s="31"/>
      <c r="K29" s="31"/>
    </row>
    <row r="30" spans="1:11" ht="23.25" customHeight="1" thickBot="1">
      <c r="A30" s="76" t="s">
        <v>64</v>
      </c>
      <c r="G30" s="16"/>
      <c r="I30" s="89">
        <f>SUM(I21,I28)</f>
        <v>70172873</v>
      </c>
      <c r="J30" s="31"/>
      <c r="K30" s="89">
        <f>SUM(K21,K28)</f>
        <v>47806592</v>
      </c>
    </row>
    <row r="31" spans="1:11" ht="23.25" customHeight="1" thickTop="1">
      <c r="A31" s="76"/>
      <c r="G31" s="16"/>
      <c r="I31" s="59"/>
      <c r="J31" s="31"/>
      <c r="K31" s="59"/>
    </row>
    <row r="32" spans="1:11" ht="23.25" customHeight="1">
      <c r="A32" s="90" t="s">
        <v>150</v>
      </c>
      <c r="E32" s="30"/>
      <c r="F32" s="22"/>
      <c r="G32" s="23" t="s">
        <v>145</v>
      </c>
      <c r="H32" s="30"/>
      <c r="I32" s="63"/>
      <c r="J32" s="59"/>
      <c r="K32" s="63"/>
    </row>
    <row r="33" spans="1:11" s="68" customFormat="1" ht="23.25" customHeight="1" thickBot="1">
      <c r="A33" s="28" t="s">
        <v>160</v>
      </c>
      <c r="C33" s="91"/>
      <c r="D33" s="92"/>
      <c r="I33" s="93">
        <v>0.35</v>
      </c>
      <c r="J33" s="92"/>
      <c r="K33" s="93">
        <v>0.26</v>
      </c>
    </row>
    <row r="34" spans="1:11" ht="23.25" customHeight="1" thickTop="1">
      <c r="A34" s="8"/>
      <c r="E34" s="30"/>
      <c r="F34" s="22"/>
      <c r="H34" s="30"/>
      <c r="I34" s="94"/>
      <c r="J34" s="30"/>
      <c r="K34" s="94"/>
    </row>
    <row r="35" spans="1:11" ht="23.25" customHeight="1" thickBot="1">
      <c r="A35" s="8" t="s">
        <v>109</v>
      </c>
      <c r="E35" s="30"/>
      <c r="F35" s="22"/>
      <c r="H35" s="30"/>
      <c r="I35" s="95">
        <v>200000000</v>
      </c>
      <c r="J35" s="72"/>
      <c r="K35" s="40">
        <v>182049315</v>
      </c>
    </row>
    <row r="36" spans="1:11" ht="23.25" customHeight="1" thickTop="1">
      <c r="A36" s="8"/>
      <c r="E36" s="30"/>
      <c r="F36" s="22"/>
      <c r="H36" s="30"/>
      <c r="I36" s="96"/>
      <c r="J36" s="30"/>
      <c r="K36" s="96"/>
    </row>
    <row r="37" spans="1:11" ht="23.25" customHeight="1">
      <c r="A37" s="8" t="s">
        <v>9</v>
      </c>
      <c r="E37" s="30"/>
      <c r="F37" s="22"/>
      <c r="H37" s="22"/>
      <c r="I37" s="97"/>
      <c r="J37" s="22"/>
      <c r="K37" s="97"/>
    </row>
    <row r="38" spans="1:11" ht="23.25" customHeight="1">
      <c r="A38" s="3" t="s">
        <v>89</v>
      </c>
      <c r="B38" s="4"/>
      <c r="C38" s="4"/>
      <c r="D38" s="4"/>
      <c r="E38" s="4"/>
      <c r="F38" s="5"/>
      <c r="G38" s="6"/>
      <c r="H38" s="5"/>
      <c r="I38" s="7"/>
      <c r="J38" s="5"/>
      <c r="K38" s="7"/>
    </row>
    <row r="39" spans="1:11" s="98" customFormat="1" ht="23.25" customHeight="1">
      <c r="A39" s="90" t="s">
        <v>162</v>
      </c>
      <c r="C39" s="99"/>
      <c r="D39" s="99"/>
      <c r="E39" s="99"/>
      <c r="F39" s="100"/>
      <c r="G39" s="101"/>
      <c r="H39" s="102"/>
      <c r="I39" s="102"/>
      <c r="J39" s="103"/>
      <c r="K39" s="102"/>
    </row>
    <row r="40" spans="1:11" ht="23.25" customHeight="1">
      <c r="A40" s="3" t="s">
        <v>134</v>
      </c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23.25" customHeight="1">
      <c r="A41" s="8"/>
      <c r="G41" s="8"/>
      <c r="I41" s="13"/>
      <c r="J41" s="11"/>
      <c r="K41" s="13" t="s">
        <v>16</v>
      </c>
    </row>
    <row r="42" spans="1:11" ht="23.25" customHeight="1">
      <c r="A42" s="8"/>
      <c r="G42" s="16"/>
      <c r="I42" s="71" t="s">
        <v>133</v>
      </c>
      <c r="J42" s="19"/>
      <c r="K42" s="71" t="s">
        <v>111</v>
      </c>
    </row>
    <row r="43" spans="1:11" s="98" customFormat="1" ht="23.25" customHeight="1">
      <c r="A43" s="90" t="s">
        <v>67</v>
      </c>
      <c r="B43" s="104"/>
      <c r="C43" s="104"/>
      <c r="D43" s="104"/>
      <c r="E43" s="104"/>
      <c r="F43" s="104"/>
      <c r="G43" s="105"/>
      <c r="H43" s="53"/>
      <c r="I43" s="53"/>
      <c r="J43" s="96"/>
      <c r="K43" s="53"/>
    </row>
    <row r="44" spans="1:11" s="98" customFormat="1" ht="23.25" customHeight="1">
      <c r="A44" s="28" t="s">
        <v>66</v>
      </c>
      <c r="B44" s="106"/>
      <c r="C44" s="106"/>
      <c r="D44" s="106"/>
      <c r="E44" s="106"/>
      <c r="F44" s="106"/>
      <c r="G44" s="107"/>
      <c r="H44" s="53"/>
      <c r="I44" s="108">
        <f>I19</f>
        <v>89105782</v>
      </c>
      <c r="J44" s="108"/>
      <c r="K44" s="108">
        <f>K19</f>
        <v>58873858</v>
      </c>
    </row>
    <row r="45" spans="1:11" s="98" customFormat="1" ht="23.25" customHeight="1">
      <c r="A45" s="28" t="s">
        <v>154</v>
      </c>
      <c r="B45" s="106"/>
      <c r="C45" s="106"/>
      <c r="D45" s="106"/>
      <c r="E45" s="106"/>
      <c r="F45" s="106"/>
      <c r="G45" s="107"/>
      <c r="H45" s="53"/>
      <c r="I45" s="109"/>
      <c r="J45" s="108"/>
      <c r="K45" s="109"/>
    </row>
    <row r="46" spans="1:11" s="98" customFormat="1" ht="23.25" customHeight="1">
      <c r="A46" s="28" t="s">
        <v>68</v>
      </c>
      <c r="B46" s="106"/>
      <c r="C46" s="106"/>
      <c r="D46" s="106"/>
      <c r="E46" s="106"/>
      <c r="F46" s="106"/>
      <c r="G46" s="107"/>
      <c r="H46" s="53"/>
      <c r="I46" s="109"/>
      <c r="J46" s="108"/>
      <c r="K46" s="109"/>
    </row>
    <row r="47" spans="1:11" s="98" customFormat="1" ht="23.25" customHeight="1">
      <c r="A47" s="28" t="s">
        <v>69</v>
      </c>
      <c r="B47" s="106"/>
      <c r="C47" s="106"/>
      <c r="D47" s="106"/>
      <c r="E47" s="106"/>
      <c r="F47" s="106"/>
      <c r="G47" s="107"/>
      <c r="H47" s="53"/>
      <c r="I47" s="110">
        <v>1943302</v>
      </c>
      <c r="J47" s="110"/>
      <c r="K47" s="110">
        <v>1333277</v>
      </c>
    </row>
    <row r="48" spans="1:11" s="98" customFormat="1" ht="23.25" customHeight="1">
      <c r="A48" s="28" t="s">
        <v>164</v>
      </c>
      <c r="B48" s="106"/>
      <c r="C48" s="106"/>
      <c r="D48" s="106"/>
      <c r="E48" s="106"/>
      <c r="F48" s="106"/>
      <c r="G48" s="107"/>
      <c r="H48" s="53"/>
      <c r="I48" s="110">
        <v>-1292624</v>
      </c>
      <c r="J48" s="110"/>
      <c r="K48" s="110">
        <v>924989</v>
      </c>
    </row>
    <row r="49" spans="1:11" s="98" customFormat="1" ht="23.25" customHeight="1">
      <c r="A49" s="28" t="s">
        <v>165</v>
      </c>
      <c r="B49" s="106"/>
      <c r="C49" s="106"/>
      <c r="D49" s="106"/>
      <c r="E49" s="106"/>
      <c r="F49" s="106"/>
      <c r="G49" s="107"/>
      <c r="H49" s="53"/>
      <c r="I49" s="110">
        <v>-2684268</v>
      </c>
      <c r="J49" s="110"/>
      <c r="K49" s="110">
        <v>2868986</v>
      </c>
    </row>
    <row r="50" spans="1:11" s="98" customFormat="1" ht="23.25" customHeight="1">
      <c r="A50" s="28" t="s">
        <v>166</v>
      </c>
      <c r="B50" s="106"/>
      <c r="C50" s="106"/>
      <c r="D50" s="106"/>
      <c r="E50" s="106"/>
      <c r="F50" s="106"/>
      <c r="G50" s="107"/>
      <c r="H50" s="53"/>
      <c r="I50" s="110">
        <v>9210573</v>
      </c>
      <c r="J50" s="110"/>
      <c r="K50" s="110">
        <v>2501301</v>
      </c>
    </row>
    <row r="51" spans="1:11" s="98" customFormat="1" ht="23.25" customHeight="1">
      <c r="A51" s="106" t="s">
        <v>167</v>
      </c>
      <c r="B51" s="106"/>
      <c r="C51" s="106"/>
      <c r="D51" s="106"/>
      <c r="E51" s="106"/>
      <c r="F51" s="106"/>
      <c r="G51" s="107"/>
      <c r="H51" s="53"/>
      <c r="I51" s="110">
        <v>6226256</v>
      </c>
      <c r="J51" s="110"/>
      <c r="K51" s="110">
        <v>-782180</v>
      </c>
    </row>
    <row r="52" spans="1:11" s="98" customFormat="1" ht="23.25" customHeight="1">
      <c r="A52" s="106" t="s">
        <v>168</v>
      </c>
      <c r="B52" s="106"/>
      <c r="C52" s="106"/>
      <c r="D52" s="106"/>
      <c r="E52" s="106"/>
      <c r="F52" s="106"/>
      <c r="G52" s="107"/>
      <c r="H52" s="53"/>
      <c r="I52" s="110">
        <v>1631112</v>
      </c>
      <c r="J52" s="110"/>
      <c r="K52" s="110">
        <v>-13096</v>
      </c>
    </row>
    <row r="53" spans="1:11" s="98" customFormat="1" ht="23.25" customHeight="1">
      <c r="A53" s="106" t="s">
        <v>141</v>
      </c>
      <c r="B53" s="106"/>
      <c r="C53" s="106"/>
      <c r="D53" s="106"/>
      <c r="E53" s="106"/>
      <c r="F53" s="106"/>
      <c r="G53" s="107"/>
      <c r="H53" s="53"/>
      <c r="I53" s="110">
        <v>-3507</v>
      </c>
      <c r="J53" s="110"/>
      <c r="K53" s="110">
        <v>0</v>
      </c>
    </row>
    <row r="54" spans="1:8" s="98" customFormat="1" ht="23.25" customHeight="1">
      <c r="A54" s="106" t="s">
        <v>71</v>
      </c>
      <c r="B54" s="106"/>
      <c r="C54" s="106"/>
      <c r="D54" s="106"/>
      <c r="E54" s="106"/>
      <c r="F54" s="106"/>
      <c r="G54" s="107"/>
      <c r="H54" s="53"/>
    </row>
    <row r="55" spans="1:11" s="98" customFormat="1" ht="23.25" customHeight="1">
      <c r="A55" s="106" t="s">
        <v>70</v>
      </c>
      <c r="B55" s="106"/>
      <c r="C55" s="106"/>
      <c r="D55" s="106"/>
      <c r="E55" s="106"/>
      <c r="F55" s="106"/>
      <c r="G55" s="107"/>
      <c r="H55" s="53"/>
      <c r="I55" s="110">
        <v>-29806858</v>
      </c>
      <c r="J55" s="110"/>
      <c r="K55" s="110">
        <v>-35475185</v>
      </c>
    </row>
    <row r="56" spans="1:11" s="98" customFormat="1" ht="23.25" customHeight="1">
      <c r="A56" s="28" t="s">
        <v>73</v>
      </c>
      <c r="B56" s="106"/>
      <c r="C56" s="106"/>
      <c r="D56" s="106"/>
      <c r="E56" s="106"/>
      <c r="F56" s="106"/>
      <c r="G56" s="107"/>
      <c r="H56" s="53"/>
      <c r="I56" s="110">
        <v>419906</v>
      </c>
      <c r="J56" s="110"/>
      <c r="K56" s="110">
        <v>385709</v>
      </c>
    </row>
    <row r="57" spans="1:11" s="98" customFormat="1" ht="23.25" customHeight="1">
      <c r="A57" s="106" t="s">
        <v>72</v>
      </c>
      <c r="B57" s="106"/>
      <c r="C57" s="106"/>
      <c r="D57" s="106"/>
      <c r="E57" s="106"/>
      <c r="F57" s="106"/>
      <c r="G57" s="107"/>
      <c r="H57" s="53"/>
      <c r="I57" s="111">
        <v>29570436</v>
      </c>
      <c r="J57" s="110"/>
      <c r="K57" s="111">
        <v>21465691</v>
      </c>
    </row>
    <row r="58" spans="1:10" s="98" customFormat="1" ht="23.25" customHeight="1">
      <c r="A58" s="28" t="s">
        <v>169</v>
      </c>
      <c r="B58" s="106"/>
      <c r="C58" s="106"/>
      <c r="D58" s="106"/>
      <c r="E58" s="106"/>
      <c r="F58" s="106"/>
      <c r="G58" s="107"/>
      <c r="H58" s="53"/>
      <c r="J58" s="108"/>
    </row>
    <row r="59" spans="1:11" s="98" customFormat="1" ht="23.25" customHeight="1">
      <c r="A59" s="28" t="s">
        <v>74</v>
      </c>
      <c r="B59" s="106"/>
      <c r="C59" s="106"/>
      <c r="D59" s="106"/>
      <c r="E59" s="106"/>
      <c r="F59" s="106"/>
      <c r="G59" s="107"/>
      <c r="H59" s="53"/>
      <c r="I59" s="108">
        <f>SUM(I44:I57)</f>
        <v>104320110</v>
      </c>
      <c r="J59" s="108"/>
      <c r="K59" s="108">
        <f>SUM(K44:K57)</f>
        <v>52083350</v>
      </c>
    </row>
    <row r="60" spans="1:11" s="98" customFormat="1" ht="23.25" customHeight="1">
      <c r="A60" s="28" t="s">
        <v>75</v>
      </c>
      <c r="B60" s="106"/>
      <c r="C60" s="106"/>
      <c r="D60" s="106"/>
      <c r="E60" s="106"/>
      <c r="G60" s="107"/>
      <c r="H60" s="53"/>
      <c r="I60" s="96"/>
      <c r="J60" s="96"/>
      <c r="K60" s="96"/>
    </row>
    <row r="61" spans="1:11" s="98" customFormat="1" ht="23.25" customHeight="1">
      <c r="A61" s="28" t="s">
        <v>76</v>
      </c>
      <c r="C61" s="106"/>
      <c r="D61" s="106"/>
      <c r="E61" s="106"/>
      <c r="F61" s="106"/>
      <c r="G61" s="107"/>
      <c r="H61" s="53"/>
      <c r="I61" s="110">
        <v>29068547</v>
      </c>
      <c r="J61" s="108"/>
      <c r="K61" s="110">
        <v>7699990</v>
      </c>
    </row>
    <row r="62" spans="1:11" s="98" customFormat="1" ht="23.25" customHeight="1">
      <c r="A62" s="28" t="s">
        <v>88</v>
      </c>
      <c r="B62" s="106"/>
      <c r="C62" s="106"/>
      <c r="D62" s="106"/>
      <c r="E62" s="106"/>
      <c r="F62" s="106"/>
      <c r="G62" s="107"/>
      <c r="H62" s="53"/>
      <c r="I62" s="110">
        <v>2664397</v>
      </c>
      <c r="J62" s="108"/>
      <c r="K62" s="110">
        <v>-78224846</v>
      </c>
    </row>
    <row r="63" spans="1:11" s="98" customFormat="1" ht="23.25" customHeight="1">
      <c r="A63" s="28" t="s">
        <v>77</v>
      </c>
      <c r="C63" s="106"/>
      <c r="D63" s="106"/>
      <c r="E63" s="106"/>
      <c r="F63" s="106"/>
      <c r="G63" s="107"/>
      <c r="H63" s="53"/>
      <c r="I63" s="110">
        <v>-272551042</v>
      </c>
      <c r="J63" s="108"/>
      <c r="K63" s="110">
        <v>-112901362</v>
      </c>
    </row>
    <row r="64" spans="1:11" s="98" customFormat="1" ht="23.25" customHeight="1">
      <c r="A64" s="28" t="s">
        <v>155</v>
      </c>
      <c r="B64" s="106"/>
      <c r="C64" s="106"/>
      <c r="D64" s="106"/>
      <c r="E64" s="106"/>
      <c r="F64" s="106"/>
      <c r="G64" s="107"/>
      <c r="H64" s="53"/>
      <c r="I64" s="110">
        <v>78060490</v>
      </c>
      <c r="J64" s="108"/>
      <c r="K64" s="110">
        <v>43205859</v>
      </c>
    </row>
    <row r="65" spans="1:11" s="98" customFormat="1" ht="23.25" customHeight="1">
      <c r="A65" s="28" t="s">
        <v>156</v>
      </c>
      <c r="B65" s="106"/>
      <c r="C65" s="106"/>
      <c r="D65" s="106"/>
      <c r="E65" s="106"/>
      <c r="F65" s="106"/>
      <c r="G65" s="107"/>
      <c r="H65" s="53"/>
      <c r="I65" s="110">
        <v>-37923175</v>
      </c>
      <c r="J65" s="108"/>
      <c r="K65" s="110">
        <v>-5101932</v>
      </c>
    </row>
    <row r="66" spans="1:11" s="98" customFormat="1" ht="23.25" customHeight="1">
      <c r="A66" s="28" t="s">
        <v>78</v>
      </c>
      <c r="B66" s="106"/>
      <c r="C66" s="106"/>
      <c r="D66" s="106"/>
      <c r="E66" s="106"/>
      <c r="F66" s="106"/>
      <c r="G66" s="107"/>
      <c r="H66" s="53"/>
      <c r="I66" s="110">
        <v>-926281</v>
      </c>
      <c r="J66" s="108"/>
      <c r="K66" s="110">
        <v>1369183</v>
      </c>
    </row>
    <row r="67" spans="1:11" s="98" customFormat="1" ht="23.25" customHeight="1">
      <c r="A67" s="90"/>
      <c r="B67" s="104"/>
      <c r="C67" s="104"/>
      <c r="D67" s="104"/>
      <c r="E67" s="104"/>
      <c r="F67" s="106"/>
      <c r="G67" s="107"/>
      <c r="H67" s="53"/>
      <c r="I67" s="108"/>
      <c r="J67" s="108"/>
      <c r="K67" s="108"/>
    </row>
    <row r="68" spans="1:11" s="98" customFormat="1" ht="23.25" customHeight="1">
      <c r="A68" s="8" t="s">
        <v>9</v>
      </c>
      <c r="B68" s="28"/>
      <c r="C68" s="28"/>
      <c r="D68" s="28"/>
      <c r="E68" s="28"/>
      <c r="F68" s="28"/>
      <c r="G68" s="107"/>
      <c r="H68" s="53"/>
      <c r="I68" s="53"/>
      <c r="J68" s="96"/>
      <c r="K68" s="53"/>
    </row>
    <row r="69" spans="1:11" ht="23.25" customHeight="1">
      <c r="A69" s="3" t="s">
        <v>89</v>
      </c>
      <c r="B69" s="4"/>
      <c r="C69" s="4"/>
      <c r="D69" s="4"/>
      <c r="E69" s="4"/>
      <c r="F69" s="5"/>
      <c r="G69" s="6"/>
      <c r="H69" s="5"/>
      <c r="I69" s="7"/>
      <c r="J69" s="5"/>
      <c r="K69" s="7"/>
    </row>
    <row r="70" spans="1:11" s="98" customFormat="1" ht="23.25" customHeight="1">
      <c r="A70" s="90" t="s">
        <v>163</v>
      </c>
      <c r="C70" s="99"/>
      <c r="D70" s="99"/>
      <c r="E70" s="99"/>
      <c r="F70" s="100"/>
      <c r="G70" s="101"/>
      <c r="H70" s="102"/>
      <c r="I70" s="102"/>
      <c r="J70" s="103"/>
      <c r="K70" s="102"/>
    </row>
    <row r="71" spans="1:11" ht="23.25" customHeight="1">
      <c r="A71" s="3" t="s">
        <v>134</v>
      </c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23.25" customHeight="1">
      <c r="A72" s="8"/>
      <c r="G72" s="8"/>
      <c r="I72" s="13"/>
      <c r="J72" s="11"/>
      <c r="K72" s="13" t="s">
        <v>16</v>
      </c>
    </row>
    <row r="73" spans="1:11" ht="23.25" customHeight="1">
      <c r="A73" s="8"/>
      <c r="G73" s="16"/>
      <c r="I73" s="71" t="s">
        <v>133</v>
      </c>
      <c r="J73" s="19"/>
      <c r="K73" s="71" t="s">
        <v>111</v>
      </c>
    </row>
    <row r="74" spans="1:11" s="98" customFormat="1" ht="23.25" customHeight="1">
      <c r="A74" s="28" t="s">
        <v>176</v>
      </c>
      <c r="B74" s="106"/>
      <c r="C74" s="106"/>
      <c r="D74" s="106"/>
      <c r="E74" s="106"/>
      <c r="F74" s="106"/>
      <c r="G74" s="107"/>
      <c r="H74" s="53"/>
      <c r="I74" s="110"/>
      <c r="J74" s="108"/>
      <c r="K74" s="110"/>
    </row>
    <row r="75" spans="1:11" s="98" customFormat="1" ht="23.25" customHeight="1">
      <c r="A75" s="28" t="s">
        <v>79</v>
      </c>
      <c r="B75" s="106"/>
      <c r="C75" s="106"/>
      <c r="D75" s="106"/>
      <c r="E75" s="106"/>
      <c r="F75" s="106"/>
      <c r="G75" s="107"/>
      <c r="H75" s="53"/>
      <c r="I75" s="110">
        <v>-7722332</v>
      </c>
      <c r="J75" s="108"/>
      <c r="K75" s="110">
        <v>1367905</v>
      </c>
    </row>
    <row r="76" spans="1:11" s="98" customFormat="1" ht="23.25" customHeight="1">
      <c r="A76" s="28" t="s">
        <v>80</v>
      </c>
      <c r="B76" s="106"/>
      <c r="C76" s="106"/>
      <c r="D76" s="106"/>
      <c r="E76" s="106"/>
      <c r="F76" s="106"/>
      <c r="G76" s="107"/>
      <c r="H76" s="53"/>
      <c r="I76" s="112">
        <v>-935771</v>
      </c>
      <c r="J76" s="108"/>
      <c r="K76" s="112">
        <v>10624774</v>
      </c>
    </row>
    <row r="77" spans="1:11" s="98" customFormat="1" ht="23.25" customHeight="1">
      <c r="A77" s="28" t="s">
        <v>81</v>
      </c>
      <c r="B77" s="106"/>
      <c r="C77" s="106"/>
      <c r="D77" s="106"/>
      <c r="E77" s="106"/>
      <c r="F77" s="106"/>
      <c r="G77" s="107"/>
      <c r="H77" s="53"/>
      <c r="I77" s="111">
        <v>-7830491</v>
      </c>
      <c r="J77" s="108"/>
      <c r="K77" s="111">
        <v>-10818405</v>
      </c>
    </row>
    <row r="78" spans="1:11" s="98" customFormat="1" ht="23.25" customHeight="1">
      <c r="A78" s="28" t="s">
        <v>142</v>
      </c>
      <c r="B78" s="106"/>
      <c r="C78" s="106"/>
      <c r="D78" s="106"/>
      <c r="E78" s="106"/>
      <c r="F78" s="106"/>
      <c r="G78" s="107"/>
      <c r="H78" s="53"/>
      <c r="I78" s="112">
        <f>SUM(I59:I77)</f>
        <v>-113775548</v>
      </c>
      <c r="J78" s="108"/>
      <c r="K78" s="108">
        <f>SUM(K61:K77)+K59</f>
        <v>-90695484</v>
      </c>
    </row>
    <row r="79" spans="1:11" s="98" customFormat="1" ht="23.25" customHeight="1">
      <c r="A79" s="28" t="s">
        <v>107</v>
      </c>
      <c r="B79" s="106"/>
      <c r="C79" s="106"/>
      <c r="D79" s="106"/>
      <c r="E79" s="106"/>
      <c r="F79" s="106"/>
      <c r="G79" s="107"/>
      <c r="H79" s="53"/>
      <c r="I79" s="112">
        <v>-25462140</v>
      </c>
      <c r="J79" s="108"/>
      <c r="K79" s="112">
        <v>-22843162</v>
      </c>
    </row>
    <row r="80" spans="1:11" s="98" customFormat="1" ht="23.25" customHeight="1">
      <c r="A80" s="28" t="s">
        <v>124</v>
      </c>
      <c r="B80" s="106"/>
      <c r="C80" s="106"/>
      <c r="D80" s="106"/>
      <c r="E80" s="106"/>
      <c r="F80" s="106"/>
      <c r="G80" s="107"/>
      <c r="H80" s="53"/>
      <c r="I80" s="112">
        <v>-16758685</v>
      </c>
      <c r="J80" s="108"/>
      <c r="K80" s="112">
        <v>-9553729</v>
      </c>
    </row>
    <row r="81" spans="1:11" s="98" customFormat="1" ht="23.25" customHeight="1">
      <c r="A81" s="90" t="s">
        <v>85</v>
      </c>
      <c r="B81" s="104"/>
      <c r="C81" s="104"/>
      <c r="D81" s="104"/>
      <c r="E81" s="104"/>
      <c r="F81" s="106"/>
      <c r="G81" s="107"/>
      <c r="H81" s="53"/>
      <c r="I81" s="113">
        <f>SUM(I78:I80)</f>
        <v>-155996373</v>
      </c>
      <c r="J81" s="108"/>
      <c r="K81" s="113">
        <f>SUM(K78:K80)</f>
        <v>-123092375</v>
      </c>
    </row>
    <row r="82" spans="1:11" s="98" customFormat="1" ht="23.25" customHeight="1">
      <c r="A82" s="90" t="s">
        <v>86</v>
      </c>
      <c r="B82" s="104"/>
      <c r="C82" s="104"/>
      <c r="D82" s="104"/>
      <c r="E82" s="104"/>
      <c r="F82" s="104"/>
      <c r="G82" s="105"/>
      <c r="H82" s="53"/>
      <c r="I82" s="109"/>
      <c r="J82" s="108"/>
      <c r="K82" s="109"/>
    </row>
    <row r="83" spans="1:11" s="98" customFormat="1" ht="23.25" customHeight="1">
      <c r="A83" s="28" t="s">
        <v>170</v>
      </c>
      <c r="B83" s="106"/>
      <c r="C83" s="106"/>
      <c r="D83" s="106"/>
      <c r="E83" s="106"/>
      <c r="F83" s="106"/>
      <c r="G83" s="105"/>
      <c r="H83" s="53"/>
      <c r="I83" s="110">
        <v>-27316068</v>
      </c>
      <c r="J83" s="108"/>
      <c r="K83" s="110">
        <v>3341158</v>
      </c>
    </row>
    <row r="84" spans="1:11" s="98" customFormat="1" ht="23.25" customHeight="1">
      <c r="A84" s="106" t="s">
        <v>171</v>
      </c>
      <c r="B84" s="106"/>
      <c r="C84" s="106"/>
      <c r="D84" s="106"/>
      <c r="E84" s="106"/>
      <c r="F84" s="106"/>
      <c r="G84" s="107"/>
      <c r="H84" s="53"/>
      <c r="I84" s="110">
        <v>-3986161</v>
      </c>
      <c r="J84" s="108"/>
      <c r="K84" s="110">
        <v>-1246412</v>
      </c>
    </row>
    <row r="85" spans="1:11" s="98" customFormat="1" ht="23.25" customHeight="1">
      <c r="A85" s="106" t="s">
        <v>143</v>
      </c>
      <c r="B85" s="106"/>
      <c r="C85" s="106"/>
      <c r="D85" s="106"/>
      <c r="E85" s="106"/>
      <c r="F85" s="106"/>
      <c r="G85" s="107"/>
      <c r="H85" s="53"/>
      <c r="I85" s="110">
        <v>4673</v>
      </c>
      <c r="J85" s="108"/>
      <c r="K85" s="110">
        <v>0</v>
      </c>
    </row>
    <row r="86" spans="1:11" s="98" customFormat="1" ht="23.25" customHeight="1">
      <c r="A86" s="90" t="s">
        <v>128</v>
      </c>
      <c r="B86" s="104"/>
      <c r="C86" s="104"/>
      <c r="D86" s="104"/>
      <c r="E86" s="104"/>
      <c r="F86" s="106"/>
      <c r="G86" s="107"/>
      <c r="H86" s="53"/>
      <c r="I86" s="114">
        <f>SUM(I83:I85)</f>
        <v>-31297556</v>
      </c>
      <c r="J86" s="108"/>
      <c r="K86" s="113">
        <f>SUM(K83:K84)</f>
        <v>2094746</v>
      </c>
    </row>
    <row r="87" spans="1:11" s="98" customFormat="1" ht="23.25" customHeight="1">
      <c r="A87" s="90" t="s">
        <v>82</v>
      </c>
      <c r="B87" s="104"/>
      <c r="C87" s="104"/>
      <c r="D87" s="104"/>
      <c r="E87" s="104"/>
      <c r="F87" s="104"/>
      <c r="G87" s="105"/>
      <c r="H87" s="53"/>
      <c r="I87" s="115"/>
      <c r="J87" s="96"/>
      <c r="K87" s="53"/>
    </row>
    <row r="88" spans="1:11" s="98" customFormat="1" ht="23.25" customHeight="1">
      <c r="A88" s="28" t="s">
        <v>129</v>
      </c>
      <c r="B88" s="106"/>
      <c r="D88" s="106"/>
      <c r="E88" s="106"/>
      <c r="F88" s="104"/>
      <c r="G88" s="105"/>
      <c r="H88" s="53"/>
      <c r="I88" s="115"/>
      <c r="J88" s="96"/>
      <c r="K88" s="53"/>
    </row>
    <row r="89" spans="1:11" s="98" customFormat="1" ht="23.25" customHeight="1">
      <c r="A89" s="28" t="s">
        <v>121</v>
      </c>
      <c r="B89" s="106"/>
      <c r="D89" s="106"/>
      <c r="E89" s="106"/>
      <c r="F89" s="106"/>
      <c r="G89" s="107"/>
      <c r="H89" s="53"/>
      <c r="I89" s="112">
        <v>-53017028</v>
      </c>
      <c r="J89" s="108"/>
      <c r="K89" s="112">
        <v>9786949</v>
      </c>
    </row>
    <row r="90" spans="1:11" s="98" customFormat="1" ht="23.25" customHeight="1">
      <c r="A90" s="28" t="s">
        <v>122</v>
      </c>
      <c r="B90" s="106"/>
      <c r="D90" s="106"/>
      <c r="E90" s="106"/>
      <c r="F90" s="106"/>
      <c r="G90" s="107"/>
      <c r="H90" s="53"/>
      <c r="I90" s="112">
        <v>0</v>
      </c>
      <c r="J90" s="108"/>
      <c r="K90" s="112">
        <v>19368538</v>
      </c>
    </row>
    <row r="91" spans="1:11" s="98" customFormat="1" ht="23.25" customHeight="1">
      <c r="A91" s="28" t="s">
        <v>125</v>
      </c>
      <c r="B91" s="106"/>
      <c r="C91" s="106"/>
      <c r="D91" s="106"/>
      <c r="E91" s="106"/>
      <c r="F91" s="106"/>
      <c r="G91" s="107"/>
      <c r="H91" s="53"/>
      <c r="I91" s="110">
        <v>-22326611</v>
      </c>
      <c r="J91" s="108"/>
      <c r="K91" s="110">
        <v>-32452781</v>
      </c>
    </row>
    <row r="92" spans="1:11" s="98" customFormat="1" ht="23.25" customHeight="1">
      <c r="A92" s="28" t="s">
        <v>177</v>
      </c>
      <c r="B92" s="106"/>
      <c r="C92" s="106"/>
      <c r="D92" s="106"/>
      <c r="E92" s="106"/>
      <c r="F92" s="106"/>
      <c r="G92" s="107"/>
      <c r="H92" s="53"/>
      <c r="I92" s="110">
        <v>-605760</v>
      </c>
      <c r="J92" s="108"/>
      <c r="K92" s="110">
        <v>-1241425</v>
      </c>
    </row>
    <row r="93" spans="1:11" s="98" customFormat="1" ht="23.25" customHeight="1">
      <c r="A93" s="28" t="s">
        <v>172</v>
      </c>
      <c r="B93" s="106"/>
      <c r="C93" s="106"/>
      <c r="D93" s="106"/>
      <c r="E93" s="106"/>
      <c r="F93" s="106"/>
      <c r="G93" s="107"/>
      <c r="H93" s="53"/>
      <c r="I93" s="110">
        <v>348739121</v>
      </c>
      <c r="J93" s="108"/>
      <c r="K93" s="110">
        <v>0</v>
      </c>
    </row>
    <row r="94" spans="1:11" s="98" customFormat="1" ht="23.25" customHeight="1">
      <c r="A94" s="28" t="s">
        <v>173</v>
      </c>
      <c r="B94" s="106"/>
      <c r="C94" s="106"/>
      <c r="D94" s="106"/>
      <c r="E94" s="106"/>
      <c r="F94" s="106"/>
      <c r="G94" s="107"/>
      <c r="H94" s="53"/>
      <c r="I94" s="110">
        <v>0</v>
      </c>
      <c r="J94" s="108"/>
      <c r="K94" s="110">
        <v>145597999</v>
      </c>
    </row>
    <row r="95" spans="1:11" s="98" customFormat="1" ht="23.25" customHeight="1">
      <c r="A95" s="28" t="s">
        <v>40</v>
      </c>
      <c r="B95" s="106"/>
      <c r="C95" s="106"/>
      <c r="D95" s="106"/>
      <c r="E95" s="106"/>
      <c r="F95" s="106"/>
      <c r="G95" s="107"/>
      <c r="H95" s="53"/>
      <c r="I95" s="110">
        <v>-24000000</v>
      </c>
      <c r="J95" s="108"/>
      <c r="K95" s="110">
        <v>-20000000</v>
      </c>
    </row>
    <row r="96" spans="1:11" s="98" customFormat="1" ht="23.25" customHeight="1">
      <c r="A96" s="90" t="s">
        <v>126</v>
      </c>
      <c r="B96" s="104"/>
      <c r="C96" s="104"/>
      <c r="D96" s="104"/>
      <c r="E96" s="104"/>
      <c r="F96" s="106"/>
      <c r="G96" s="107"/>
      <c r="H96" s="53"/>
      <c r="I96" s="113">
        <f>SUM(I89:I95)</f>
        <v>248789722</v>
      </c>
      <c r="J96" s="108"/>
      <c r="K96" s="113">
        <f>SUM(K89:K95)</f>
        <v>121059280</v>
      </c>
    </row>
    <row r="97" spans="1:11" s="98" customFormat="1" ht="23.25" customHeight="1">
      <c r="A97" s="90" t="s">
        <v>174</v>
      </c>
      <c r="B97" s="104"/>
      <c r="C97" s="104"/>
      <c r="D97" s="104"/>
      <c r="E97" s="104"/>
      <c r="F97" s="106"/>
      <c r="G97" s="107"/>
      <c r="H97" s="53"/>
      <c r="I97" s="109">
        <f>SUM(I81,I86,I96)</f>
        <v>61495793</v>
      </c>
      <c r="J97" s="108"/>
      <c r="K97" s="109">
        <f>SUM(K81,K86,K96)</f>
        <v>61651</v>
      </c>
    </row>
    <row r="98" spans="1:11" s="98" customFormat="1" ht="23.25" customHeight="1">
      <c r="A98" s="28" t="s">
        <v>83</v>
      </c>
      <c r="C98" s="106"/>
      <c r="D98" s="106"/>
      <c r="E98" s="106"/>
      <c r="F98" s="106"/>
      <c r="G98" s="107"/>
      <c r="H98" s="53"/>
      <c r="I98" s="111">
        <v>9974542</v>
      </c>
      <c r="J98" s="108"/>
      <c r="K98" s="111">
        <v>9912891</v>
      </c>
    </row>
    <row r="99" spans="1:11" s="98" customFormat="1" ht="23.25" customHeight="1" thickBot="1">
      <c r="A99" s="90" t="s">
        <v>84</v>
      </c>
      <c r="C99" s="104"/>
      <c r="D99" s="104"/>
      <c r="E99" s="104"/>
      <c r="F99" s="106"/>
      <c r="G99" s="107"/>
      <c r="H99" s="53"/>
      <c r="I99" s="116">
        <f>SUM(I97:I98)</f>
        <v>71470335</v>
      </c>
      <c r="J99" s="108"/>
      <c r="K99" s="116">
        <f>SUM(K97:K98)</f>
        <v>9974542</v>
      </c>
    </row>
    <row r="100" spans="1:11" s="98" customFormat="1" ht="23.25" customHeight="1" thickTop="1">
      <c r="A100" s="106"/>
      <c r="B100" s="106"/>
      <c r="C100" s="106"/>
      <c r="D100" s="106"/>
      <c r="E100" s="106"/>
      <c r="F100" s="106"/>
      <c r="G100" s="107"/>
      <c r="H100" s="53"/>
      <c r="I100" s="109"/>
      <c r="J100" s="108"/>
      <c r="K100" s="109"/>
    </row>
    <row r="101" spans="1:11" s="98" customFormat="1" ht="23.25" customHeight="1">
      <c r="A101" s="90" t="s">
        <v>123</v>
      </c>
      <c r="B101" s="28"/>
      <c r="C101" s="104"/>
      <c r="D101" s="104"/>
      <c r="E101" s="106"/>
      <c r="F101" s="106"/>
      <c r="G101" s="107"/>
      <c r="H101" s="53"/>
      <c r="I101" s="109"/>
      <c r="J101" s="108"/>
      <c r="K101" s="109"/>
    </row>
    <row r="102" spans="1:11" s="98" customFormat="1" ht="23.25" customHeight="1">
      <c r="A102" s="28" t="s">
        <v>127</v>
      </c>
      <c r="B102" s="28"/>
      <c r="C102" s="104"/>
      <c r="D102" s="104"/>
      <c r="E102" s="106"/>
      <c r="F102" s="106"/>
      <c r="G102" s="107"/>
      <c r="H102" s="53"/>
      <c r="I102" s="109"/>
      <c r="J102" s="108"/>
      <c r="K102" s="109"/>
    </row>
    <row r="103" spans="1:11" s="98" customFormat="1" ht="23.25" customHeight="1">
      <c r="A103" s="28" t="s">
        <v>178</v>
      </c>
      <c r="B103" s="28"/>
      <c r="C103" s="104"/>
      <c r="D103" s="104"/>
      <c r="E103" s="106"/>
      <c r="F103" s="106"/>
      <c r="G103" s="107"/>
      <c r="H103" s="53"/>
      <c r="I103" s="109">
        <v>0</v>
      </c>
      <c r="J103" s="108"/>
      <c r="K103" s="109">
        <v>2979047</v>
      </c>
    </row>
    <row r="104" spans="1:11" s="98" customFormat="1" ht="23.25" customHeight="1">
      <c r="A104" s="106"/>
      <c r="B104" s="106"/>
      <c r="C104" s="106"/>
      <c r="D104" s="106"/>
      <c r="E104" s="106"/>
      <c r="F104" s="106"/>
      <c r="G104" s="107"/>
      <c r="H104" s="53"/>
      <c r="I104" s="109"/>
      <c r="J104" s="108"/>
      <c r="K104" s="109"/>
    </row>
    <row r="105" spans="1:11" s="98" customFormat="1" ht="23.25" customHeight="1">
      <c r="A105" s="8" t="s">
        <v>9</v>
      </c>
      <c r="B105" s="28"/>
      <c r="C105" s="28"/>
      <c r="D105" s="28"/>
      <c r="E105" s="28"/>
      <c r="F105" s="28"/>
      <c r="G105" s="107"/>
      <c r="H105" s="53"/>
      <c r="I105" s="53"/>
      <c r="J105" s="96"/>
      <c r="K105" s="53"/>
    </row>
  </sheetData>
  <sheetProtection/>
  <printOptions horizontalCentered="1"/>
  <pageMargins left="0.8661417322834646" right="0.5511811023622047" top="0.9055118110236221" bottom="0" header="0.1968503937007874" footer="0.1968503937007874"/>
  <pageSetup firstPageNumber="2" useFirstPageNumber="1" horizontalDpi="600" verticalDpi="600" orientation="portrait" paperSize="9" scale="90" r:id="rId1"/>
  <rowBreaks count="2" manualBreakCount="2">
    <brk id="37" max="255" man="1"/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BreakPreview" zoomScaleSheetLayoutView="100" zoomScalePageLayoutView="0" workbookViewId="0" topLeftCell="A1">
      <selection activeCell="I10" sqref="I10"/>
    </sheetView>
  </sheetViews>
  <sheetFormatPr defaultColWidth="9.140625" defaultRowHeight="24" customHeight="1"/>
  <cols>
    <col min="1" max="1" width="4.57421875" style="8" customWidth="1"/>
    <col min="2" max="2" width="32.00390625" style="8" customWidth="1"/>
    <col min="3" max="3" width="5.28125" style="8" customWidth="1"/>
    <col min="4" max="4" width="1.28515625" style="8" customWidth="1"/>
    <col min="5" max="5" width="14.28125" style="8" customWidth="1"/>
    <col min="6" max="6" width="1.28515625" style="8" customWidth="1"/>
    <col min="7" max="7" width="14.28125" style="8" customWidth="1"/>
    <col min="8" max="8" width="1.28515625" style="8" customWidth="1"/>
    <col min="9" max="9" width="14.28125" style="8" customWidth="1"/>
    <col min="10" max="10" width="1.28515625" style="8" customWidth="1"/>
    <col min="11" max="11" width="14.28125" style="8" customWidth="1"/>
    <col min="12" max="12" width="1.28515625" style="8" customWidth="1"/>
    <col min="13" max="13" width="14.28125" style="8" customWidth="1"/>
    <col min="14" max="16384" width="9.140625" style="8" customWidth="1"/>
  </cols>
  <sheetData>
    <row r="1" spans="1:13" ht="24" customHeight="1">
      <c r="A1" s="3" t="s">
        <v>89</v>
      </c>
      <c r="B1" s="4"/>
      <c r="C1" s="4"/>
      <c r="D1" s="4"/>
      <c r="E1" s="4"/>
      <c r="F1" s="4"/>
      <c r="G1" s="4"/>
      <c r="H1" s="4"/>
      <c r="I1" s="7"/>
      <c r="J1" s="5"/>
      <c r="K1" s="7"/>
      <c r="L1" s="5"/>
      <c r="M1" s="7"/>
    </row>
    <row r="2" spans="1:13" ht="24" customHeight="1">
      <c r="A2" s="117" t="s">
        <v>161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3" t="s">
        <v>134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4" customHeight="1">
      <c r="A4" s="118"/>
      <c r="B4" s="117"/>
      <c r="C4" s="117"/>
      <c r="D4" s="117"/>
      <c r="E4" s="117"/>
      <c r="F4" s="117"/>
      <c r="G4" s="117"/>
      <c r="H4" s="117"/>
      <c r="I4" s="119"/>
      <c r="J4" s="117"/>
      <c r="K4" s="119"/>
      <c r="L4" s="117"/>
      <c r="M4" s="13" t="s">
        <v>16</v>
      </c>
    </row>
    <row r="5" spans="5:11" s="120" customFormat="1" ht="24" customHeight="1">
      <c r="E5" s="120" t="s">
        <v>8</v>
      </c>
      <c r="I5" s="133" t="s">
        <v>4</v>
      </c>
      <c r="J5" s="133"/>
      <c r="K5" s="133"/>
    </row>
    <row r="6" spans="5:10" s="120" customFormat="1" ht="24" customHeight="1">
      <c r="E6" s="120" t="s">
        <v>7</v>
      </c>
      <c r="I6" s="120" t="s">
        <v>46</v>
      </c>
      <c r="J6" s="122"/>
    </row>
    <row r="7" spans="3:13" ht="24" customHeight="1">
      <c r="C7" s="123"/>
      <c r="E7" s="121" t="s">
        <v>2</v>
      </c>
      <c r="G7" s="121" t="s">
        <v>98</v>
      </c>
      <c r="I7" s="121" t="s">
        <v>47</v>
      </c>
      <c r="K7" s="124" t="s">
        <v>5</v>
      </c>
      <c r="M7" s="121" t="s">
        <v>1</v>
      </c>
    </row>
    <row r="8" spans="1:13" ht="24" customHeight="1">
      <c r="A8" s="3" t="s">
        <v>131</v>
      </c>
      <c r="C8" s="3"/>
      <c r="D8" s="3"/>
      <c r="E8" s="125">
        <v>116000000</v>
      </c>
      <c r="F8" s="125"/>
      <c r="G8" s="125">
        <v>8000000</v>
      </c>
      <c r="H8" s="125"/>
      <c r="I8" s="125">
        <v>5768476</v>
      </c>
      <c r="J8" s="126"/>
      <c r="K8" s="125">
        <v>60645866</v>
      </c>
      <c r="L8" s="125"/>
      <c r="M8" s="125">
        <f>SUM(E8:K8)</f>
        <v>190414342</v>
      </c>
    </row>
    <row r="9" spans="1:13" s="85" customFormat="1" ht="24" customHeight="1">
      <c r="A9" s="85" t="s">
        <v>151</v>
      </c>
      <c r="C9" s="127"/>
      <c r="D9" s="127"/>
      <c r="E9" s="125">
        <v>84000000</v>
      </c>
      <c r="F9" s="125"/>
      <c r="G9" s="125">
        <v>62718399</v>
      </c>
      <c r="H9" s="125"/>
      <c r="I9" s="125">
        <v>0</v>
      </c>
      <c r="J9" s="126"/>
      <c r="K9" s="125">
        <v>0</v>
      </c>
      <c r="L9" s="125"/>
      <c r="M9" s="125">
        <f>SUM(E9:L9)</f>
        <v>146718399</v>
      </c>
    </row>
    <row r="10" spans="1:13" ht="24" customHeight="1">
      <c r="A10" s="8" t="s">
        <v>152</v>
      </c>
      <c r="C10" s="3"/>
      <c r="D10" s="3"/>
      <c r="E10" s="125">
        <v>0</v>
      </c>
      <c r="F10" s="125"/>
      <c r="G10" s="125">
        <v>0</v>
      </c>
      <c r="H10" s="125"/>
      <c r="I10" s="125">
        <v>0</v>
      </c>
      <c r="J10" s="126"/>
      <c r="K10" s="125">
        <v>-20000000</v>
      </c>
      <c r="L10" s="125"/>
      <c r="M10" s="125">
        <f>SUM(E10:L10)</f>
        <v>-20000000</v>
      </c>
    </row>
    <row r="11" spans="1:13" ht="24" customHeight="1">
      <c r="A11" s="8" t="s">
        <v>42</v>
      </c>
      <c r="C11" s="3"/>
      <c r="D11" s="3"/>
      <c r="E11" s="125"/>
      <c r="F11" s="125"/>
      <c r="G11" s="125"/>
      <c r="H11" s="125"/>
      <c r="I11" s="125"/>
      <c r="J11" s="126"/>
      <c r="K11" s="125"/>
      <c r="L11" s="125"/>
      <c r="M11" s="125"/>
    </row>
    <row r="12" spans="1:13" ht="24" customHeight="1">
      <c r="A12" s="8" t="s">
        <v>153</v>
      </c>
      <c r="C12" s="3"/>
      <c r="D12" s="3"/>
      <c r="E12" s="125">
        <v>0</v>
      </c>
      <c r="F12" s="125"/>
      <c r="G12" s="125">
        <v>0</v>
      </c>
      <c r="H12" s="125"/>
      <c r="I12" s="125">
        <v>2390330</v>
      </c>
      <c r="J12" s="126"/>
      <c r="K12" s="125">
        <v>-2390330</v>
      </c>
      <c r="L12" s="125"/>
      <c r="M12" s="125">
        <f>SUM(E12:L12)</f>
        <v>0</v>
      </c>
    </row>
    <row r="13" spans="1:13" ht="24" customHeight="1">
      <c r="A13" s="8" t="s">
        <v>63</v>
      </c>
      <c r="C13" s="3"/>
      <c r="D13" s="3"/>
      <c r="E13" s="128">
        <v>0</v>
      </c>
      <c r="F13" s="125"/>
      <c r="G13" s="128">
        <v>0</v>
      </c>
      <c r="H13" s="125"/>
      <c r="I13" s="1">
        <v>0</v>
      </c>
      <c r="J13" s="126"/>
      <c r="K13" s="128">
        <v>47806592</v>
      </c>
      <c r="L13" s="125"/>
      <c r="M13" s="128">
        <f>SUM(E13:K13)</f>
        <v>47806592</v>
      </c>
    </row>
    <row r="14" spans="1:13" ht="24" customHeight="1">
      <c r="A14" s="8" t="s">
        <v>108</v>
      </c>
      <c r="C14" s="3"/>
      <c r="D14" s="3"/>
      <c r="E14" s="129">
        <v>0</v>
      </c>
      <c r="F14" s="125"/>
      <c r="G14" s="129">
        <v>0</v>
      </c>
      <c r="H14" s="125"/>
      <c r="I14" s="2">
        <v>0</v>
      </c>
      <c r="J14" s="126"/>
      <c r="K14" s="129">
        <v>0</v>
      </c>
      <c r="L14" s="125"/>
      <c r="M14" s="129">
        <f>SUM(E14:K14)</f>
        <v>0</v>
      </c>
    </row>
    <row r="15" spans="1:13" s="85" customFormat="1" ht="24" customHeight="1">
      <c r="A15" s="85" t="s">
        <v>64</v>
      </c>
      <c r="E15" s="125">
        <f>SUM(E13:E14)</f>
        <v>0</v>
      </c>
      <c r="F15" s="125"/>
      <c r="G15" s="125">
        <f>SUM(G13:G14)</f>
        <v>0</v>
      </c>
      <c r="H15" s="125"/>
      <c r="I15" s="125">
        <f>SUM(I13:I14)</f>
        <v>0</v>
      </c>
      <c r="J15" s="126"/>
      <c r="K15" s="125">
        <f>SUM(K13:K14)</f>
        <v>47806592</v>
      </c>
      <c r="L15" s="125"/>
      <c r="M15" s="130">
        <f>SUM(M13:M14)</f>
        <v>47806592</v>
      </c>
    </row>
    <row r="16" spans="1:13" ht="24" customHeight="1" thickBot="1">
      <c r="A16" s="3" t="s">
        <v>110</v>
      </c>
      <c r="C16" s="3"/>
      <c r="D16" s="3"/>
      <c r="E16" s="131">
        <f>SUM(E8:E15)-E15</f>
        <v>200000000</v>
      </c>
      <c r="F16" s="125"/>
      <c r="G16" s="131">
        <f>SUM(G8:G15)-G15</f>
        <v>70718399</v>
      </c>
      <c r="H16" s="125"/>
      <c r="I16" s="131">
        <f>SUM(I8:I15)-I15</f>
        <v>8158806</v>
      </c>
      <c r="J16" s="126"/>
      <c r="K16" s="131">
        <f>SUM(K8:K15)-K15</f>
        <v>86062128</v>
      </c>
      <c r="L16" s="125"/>
      <c r="M16" s="131">
        <f>SUM(M8:M15)-M15</f>
        <v>364939333</v>
      </c>
    </row>
    <row r="17" spans="1:13" ht="24" customHeight="1" thickTop="1">
      <c r="A17" s="3"/>
      <c r="C17" s="3"/>
      <c r="D17" s="3"/>
      <c r="E17" s="125"/>
      <c r="F17" s="125"/>
      <c r="G17" s="125"/>
      <c r="H17" s="125"/>
      <c r="I17" s="125"/>
      <c r="J17" s="126"/>
      <c r="K17" s="125"/>
      <c r="L17" s="125"/>
      <c r="M17" s="125"/>
    </row>
    <row r="18" spans="1:13" ht="24" customHeight="1">
      <c r="A18" s="3" t="s">
        <v>135</v>
      </c>
      <c r="C18" s="3"/>
      <c r="D18" s="3"/>
      <c r="E18" s="125">
        <v>200000000</v>
      </c>
      <c r="F18" s="125"/>
      <c r="G18" s="125">
        <v>70718399</v>
      </c>
      <c r="H18" s="125"/>
      <c r="I18" s="125">
        <v>8158806</v>
      </c>
      <c r="J18" s="126"/>
      <c r="K18" s="125">
        <v>86062128</v>
      </c>
      <c r="L18" s="125"/>
      <c r="M18" s="125">
        <f>SUM(M16)</f>
        <v>364939333</v>
      </c>
    </row>
    <row r="19" spans="1:13" ht="24" customHeight="1">
      <c r="A19" s="8" t="s">
        <v>152</v>
      </c>
      <c r="C19" s="3"/>
      <c r="D19" s="3"/>
      <c r="E19" s="125">
        <v>0</v>
      </c>
      <c r="F19" s="125"/>
      <c r="G19" s="125">
        <v>0</v>
      </c>
      <c r="H19" s="125"/>
      <c r="I19" s="125">
        <v>0</v>
      </c>
      <c r="J19" s="126"/>
      <c r="K19" s="125">
        <v>-24000000</v>
      </c>
      <c r="L19" s="125"/>
      <c r="M19" s="125">
        <f>SUM(E19:L19)</f>
        <v>-24000000</v>
      </c>
    </row>
    <row r="20" spans="1:13" ht="24" customHeight="1">
      <c r="A20" s="8" t="s">
        <v>42</v>
      </c>
      <c r="C20" s="3"/>
      <c r="D20" s="3"/>
      <c r="E20" s="125"/>
      <c r="F20" s="125"/>
      <c r="G20" s="125"/>
      <c r="H20" s="125"/>
      <c r="I20" s="125"/>
      <c r="J20" s="126"/>
      <c r="K20" s="125"/>
      <c r="L20" s="125"/>
      <c r="M20" s="125"/>
    </row>
    <row r="21" spans="1:13" ht="24" customHeight="1">
      <c r="A21" s="8" t="s">
        <v>153</v>
      </c>
      <c r="C21" s="3"/>
      <c r="D21" s="3"/>
      <c r="E21" s="125">
        <v>0</v>
      </c>
      <c r="F21" s="125"/>
      <c r="G21" s="125">
        <v>0</v>
      </c>
      <c r="H21" s="125"/>
      <c r="I21" s="125">
        <v>3522333</v>
      </c>
      <c r="J21" s="126"/>
      <c r="K21" s="125">
        <v>-3522333</v>
      </c>
      <c r="L21" s="125"/>
      <c r="M21" s="125">
        <f>SUM(E21:L21)</f>
        <v>0</v>
      </c>
    </row>
    <row r="22" spans="1:13" ht="24" customHeight="1">
      <c r="A22" s="8" t="s">
        <v>63</v>
      </c>
      <c r="C22" s="3"/>
      <c r="D22" s="3"/>
      <c r="E22" s="128">
        <v>0</v>
      </c>
      <c r="F22" s="125"/>
      <c r="G22" s="128">
        <v>0</v>
      </c>
      <c r="H22" s="125"/>
      <c r="I22" s="1">
        <v>0</v>
      </c>
      <c r="J22" s="126"/>
      <c r="K22" s="128">
        <v>70446654</v>
      </c>
      <c r="L22" s="125"/>
      <c r="M22" s="128">
        <f>SUM(E22:K22)</f>
        <v>70446654</v>
      </c>
    </row>
    <row r="23" spans="1:13" ht="24" customHeight="1">
      <c r="A23" s="8" t="s">
        <v>108</v>
      </c>
      <c r="C23" s="3"/>
      <c r="D23" s="3"/>
      <c r="E23" s="129">
        <v>0</v>
      </c>
      <c r="F23" s="125"/>
      <c r="G23" s="129">
        <v>0</v>
      </c>
      <c r="H23" s="125"/>
      <c r="I23" s="2">
        <v>0</v>
      </c>
      <c r="J23" s="126"/>
      <c r="K23" s="129">
        <v>-273781</v>
      </c>
      <c r="L23" s="125"/>
      <c r="M23" s="129">
        <f>SUM(E23:K23)</f>
        <v>-273781</v>
      </c>
    </row>
    <row r="24" spans="1:13" ht="24" customHeight="1">
      <c r="A24" s="8" t="s">
        <v>64</v>
      </c>
      <c r="C24" s="3"/>
      <c r="D24" s="3"/>
      <c r="E24" s="125">
        <f>SUM(E22:E23)</f>
        <v>0</v>
      </c>
      <c r="F24" s="125"/>
      <c r="G24" s="125">
        <f>SUM(G22:G23)</f>
        <v>0</v>
      </c>
      <c r="H24" s="125"/>
      <c r="I24" s="125">
        <f>SUM(I22:I23)</f>
        <v>0</v>
      </c>
      <c r="J24" s="126"/>
      <c r="K24" s="125">
        <f>SUM(K22:K23)</f>
        <v>70172873</v>
      </c>
      <c r="L24" s="125"/>
      <c r="M24" s="125">
        <f>SUM(M22:M23)</f>
        <v>70172873</v>
      </c>
    </row>
    <row r="25" spans="1:13" ht="24" customHeight="1" thickBot="1">
      <c r="A25" s="3" t="s">
        <v>136</v>
      </c>
      <c r="C25" s="3"/>
      <c r="D25" s="3"/>
      <c r="E25" s="131">
        <f>SUM(E18:E24)-E24</f>
        <v>200000000</v>
      </c>
      <c r="F25" s="125"/>
      <c r="G25" s="131">
        <f>SUM(G18:G24)-G24</f>
        <v>70718399</v>
      </c>
      <c r="H25" s="125"/>
      <c r="I25" s="131">
        <f>SUM(I18:I24)-I24</f>
        <v>11681139</v>
      </c>
      <c r="J25" s="126"/>
      <c r="K25" s="131">
        <f>SUM(K18:K24)-K24</f>
        <v>128712668</v>
      </c>
      <c r="L25" s="125"/>
      <c r="M25" s="131">
        <f>SUM(M18:M24)-M24</f>
        <v>411112206</v>
      </c>
    </row>
    <row r="26" spans="1:13" ht="24" customHeight="1" thickTop="1">
      <c r="A26" s="3"/>
      <c r="E26" s="132"/>
      <c r="F26" s="132"/>
      <c r="G26" s="132"/>
      <c r="H26" s="132"/>
      <c r="I26" s="132"/>
      <c r="J26" s="132"/>
      <c r="K26" s="132"/>
      <c r="L26" s="132"/>
      <c r="M26" s="132"/>
    </row>
    <row r="28" ht="24" customHeight="1">
      <c r="A28" s="8" t="s">
        <v>9</v>
      </c>
    </row>
  </sheetData>
  <sheetProtection/>
  <mergeCells count="1">
    <mergeCell ref="I5:K5"/>
  </mergeCells>
  <printOptions horizontalCentered="1"/>
  <pageMargins left="0.8661417322834646" right="0.2362204724409449" top="0.9055118110236221" bottom="0.3937007874015748" header="0.1968503937007874" footer="0.1968503937007874"/>
  <pageSetup firstPageNumber="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Monthira Nitsuwan</cp:lastModifiedBy>
  <cp:lastPrinted>2016-02-11T09:44:05Z</cp:lastPrinted>
  <dcterms:created xsi:type="dcterms:W3CDTF">1999-03-31T19:46:17Z</dcterms:created>
  <dcterms:modified xsi:type="dcterms:W3CDTF">2016-02-11T09:44:08Z</dcterms:modified>
  <cp:category/>
  <cp:version/>
  <cp:contentType/>
  <cp:contentStatus/>
</cp:coreProperties>
</file>