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BS" sheetId="1" r:id="rId1"/>
    <sheet name="PL" sheetId="2" r:id="rId2"/>
    <sheet name="SE-Conso" sheetId="3" r:id="rId3"/>
    <sheet name="SE-Separate" sheetId="4" r:id="rId4"/>
    <sheet name="CF" sheetId="5" r:id="rId5"/>
  </sheets>
  <definedNames>
    <definedName name="_xlnm.Print_Area" localSheetId="0">'BS'!$A$1:$O$100</definedName>
    <definedName name="_xlnm.Print_Area" localSheetId="4">'CF'!$A$1:$O$73</definedName>
    <definedName name="_xlnm.Print_Area" localSheetId="1">'PL'!$A$1:$K$38</definedName>
    <definedName name="_xlnm.Print_Area" localSheetId="2">'SE-Conso'!$A$1:$O$27</definedName>
    <definedName name="_xlnm.Print_Area" localSheetId="3">'SE-Separate'!$A$1:$M$29</definedName>
  </definedNames>
  <calcPr fullCalcOnLoad="1"/>
</workbook>
</file>

<file path=xl/sharedStrings.xml><?xml version="1.0" encoding="utf-8"?>
<sst xmlns="http://schemas.openxmlformats.org/spreadsheetml/2006/main" count="305" uniqueCount="187">
  <si>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</si>
  <si>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</si>
  <si>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</si>
  <si>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</si>
  <si>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</si>
  <si>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</si>
  <si>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</si>
  <si>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</si>
  <si>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</si>
  <si>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</si>
  <si>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</si>
  <si>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</si>
  <si>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</si>
  <si>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</si>
  <si>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</si>
  <si>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</si>
  <si>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</si>
  <si>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</si>
  <si>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</si>
  <si>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</si>
  <si>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</si>
  <si>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</si>
  <si>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</si>
  <si>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</si>
  <si>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</si>
  <si>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</si>
  <si>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</si>
  <si>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</si>
  <si>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</si>
  <si>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</si>
  <si>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</si>
  <si>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</si>
  <si>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</si>
  <si>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</si>
  <si>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</si>
  <si>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</si>
  <si>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</si>
  <si>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</si>
  <si>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</si>
  <si>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</si>
  <si>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</si>
  <si>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</si>
  <si>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</si>
  <si>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</si>
  <si>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</si>
  <si>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</si>
  <si>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</si>
  <si>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</si>
  <si>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</si>
  <si>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</si>
  <si>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</si>
  <si>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</si>
  <si>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</si>
  <si>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</si>
  <si>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</si>
  <si>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</si>
  <si>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</si>
  <si>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</si>
  <si>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</si>
  <si>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</si>
  <si>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</si>
  <si>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</si>
  <si>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</si>
  <si>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</si>
  <si>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</si>
  <si>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</si>
  <si>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</si>
  <si>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</si>
  <si>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</si>
  <si>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</si>
  <si>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</si>
  <si>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</si>
  <si>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</si>
  <si>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</si>
  <si>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</si>
  <si>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</si>
  <si>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</si>
  <si>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</si>
  <si>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</si>
  <si>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</si>
  <si>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</si>
  <si>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</si>
  <si>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</si>
  <si>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</si>
  <si>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</si>
  <si>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</si>
  <si>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</si>
  <si>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</si>
  <si>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</si>
  <si>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</si>
  <si>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</si>
  <si>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</si>
  <si>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</si>
  <si>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</si>
  <si>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</si>
  <si>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</si>
  <si>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</si>
  <si>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</si>
  <si>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</si>
  <si>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</si>
  <si>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</si>
  <si>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</si>
  <si>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</si>
  <si>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</si>
  <si>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</si>
  <si>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</si>
  <si>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</si>
  <si>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</si>
  <si>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</si>
  <si>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</si>
  <si>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</si>
  <si>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</si>
  <si>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</si>
  <si>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</si>
  <si>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</si>
  <si>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</si>
  <si>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</si>
  <si>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</si>
  <si>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</si>
  <si>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</si>
  <si>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</si>
  <si>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</si>
  <si>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</si>
  <si>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</si>
  <si>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</si>
  <si>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</si>
  <si>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</si>
  <si>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</si>
  <si>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</si>
  <si>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9</t>
  </si>
  <si>
    <t>หนี้สินทางการเงินหมุนเวียนอื่น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</si>
  <si>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</si>
  <si>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</si>
  <si>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</si>
  <si>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</si>
  <si>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</si>
  <si>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</si>
  <si>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เงินสดจ่ายชำระหนี้สินตามสัญญาเช่า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</si>
  <si>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</si>
  <si>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</si>
  <si>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</si>
  <si>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</si>
  <si>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</si>
  <si>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</si>
  <si>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</si>
  <si>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</si>
  <si>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</si>
  <si>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</si>
  <si>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6</t>
  </si>
  <si>
    <t xml:space="preserve">   ลูกหนี้การค้า - ขายผ่อนชำระ 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</si>
  <si>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</si>
  <si>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</si>
  <si>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</si>
  <si>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>เงินกู้ยืมระยะสั้นจากสถาบันการเงิน</t>
  </si>
  <si>
    <t>เงินสดรับจากการเพิ่มทุน</t>
  </si>
  <si>
    <t>13</t>
  </si>
  <si>
    <t>ขาดทุนสำหรับงวด</t>
  </si>
  <si>
    <t>กระแสเงินสดใช้ไปในกิจกรรมลงทุน</t>
  </si>
  <si>
    <t>19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</si>
  <si>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</si>
  <si>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</si>
  <si>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>เงินสดรับจากการใช้สิทธิซื้อหุ้นสามัญตามใบสำคัญแสดงสิทธิ</t>
  </si>
  <si>
    <t>กระแสเงินสดสุทธิจากกิจกรรมดำเนินงาน</t>
  </si>
  <si>
    <t>หุ้นสามัญที่ออกระหว่างงวดจากการใช้สิทธิตาม</t>
  </si>
  <si>
    <t>เงินฝากธนาคารที่มีภาระค้ำประกันเพิ่มขึ้น</t>
  </si>
  <si>
    <t>ยอดคงเหลือ ณ วันที่ 1 มกราคม 2566</t>
  </si>
  <si>
    <t>31 ธันวาคม 2565</t>
  </si>
  <si>
    <t>ยอดคงเหลือ ณ วันที่ 31 มีนาคม 2565</t>
  </si>
  <si>
    <t>ยอดคงเหลือ ณ วันที่ 31 มีนาคม 2566</t>
  </si>
  <si>
    <t>สำหรับงวดสามเดือนสิ้นสุดวันที่ 31 มีนาคม 2566</t>
  </si>
  <si>
    <t>ณ วันที่ 31 มีนาคม 2566</t>
  </si>
  <si>
    <t>31 มีนาคม 2566</t>
  </si>
  <si>
    <t xml:space="preserve">   เจ้าหนี้จากการซื้ออุปกรณ์</t>
  </si>
  <si>
    <t>10</t>
  </si>
  <si>
    <t>12</t>
  </si>
  <si>
    <t>ออกหุ้นสามัญระหว่างงวด (หมายเหตุ 16)</t>
  </si>
  <si>
    <t>ขาดทุนจากการดำเนินงาน</t>
  </si>
  <si>
    <t>รายได้ภาษีเงินได้</t>
  </si>
  <si>
    <t xml:space="preserve">ขาดทุนต่อหุ้นขั้นพื้นฐาน </t>
  </si>
  <si>
    <t xml:space="preserve">   ขาดทุนส่วนที่เป็นของผู้ถือหุ้นของบริษัทฯ</t>
  </si>
  <si>
    <t>ขาดทุนต่อหุ้นปรับลด</t>
  </si>
  <si>
    <t>กระแสเงินสดสุทธิใช้ไปในกิจกรรมจัดหาเงิน</t>
  </si>
  <si>
    <t>กระแสเงินสดสุทธิจาก (ใช้ไปใน) กิจกรรมลงทุน</t>
  </si>
  <si>
    <t>เงินสดและรายการเทียบเท่าเงินสดเพิ่มขึ้น (ลดลง) สุทธิ</t>
  </si>
  <si>
    <t>ขาดทุนก่อนภาษีเงินได้</t>
  </si>
  <si>
    <t>ขาดทุนต่อหุ้น</t>
  </si>
  <si>
    <t xml:space="preserve">   ใบสำคัญแสดงสิทธิ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</si>
</sst>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  <numFmt numFmtId="179" formatCode="_(* #,##0.0000_);_(* \(#,##0.0000\);_(* &quot;-&quot;???_);_(@_)"/>
    <numFmt numFmtId="180" formatCode="_(* #,##0.00000_);_(* \(#,##0.00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?_);_(@_)"/>
    <numFmt numFmtId="186" formatCode="&quot;฿&quot;#,##0_);[Red]\(&quot;฿&quot;#,##0\)"/>
    <numFmt numFmtId="187" formatCode="&quot;฿&quot;#,##0.00_);[Red]\(&quot;฿&quot;#,##0.00\)"/>
    <numFmt numFmtId="188" formatCode="0.0%"/>
    <numFmt numFmtId="189" formatCode="0.00_)"/>
    <numFmt numFmtId="190" formatCode="dd\-mmm\-yy_)"/>
    <numFmt numFmtId="191" formatCode="#,##0.00\ &quot;F&quot;;\-#,##0.00\ &quot;F&quot;"/>
    <numFmt numFmtId="192" formatCode="#,##0;\(#,##0\)"/>
    <numFmt numFmtId="193" formatCode="_(* #,##0.0_);_(* \(#,##0.0\);_(* &quot;-&quot;???_);_(@_)"/>
  </numFmts>
  <fonts count="59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1"/>
      <name val="Times New Roman"/>
      <family val="1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91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2" fillId="0" borderId="0">
      <alignment/>
      <protection/>
    </xf>
    <xf numFmtId="188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13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13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14" fillId="0" borderId="0">
      <alignment/>
      <protection/>
    </xf>
    <xf numFmtId="189" fontId="15" fillId="0" borderId="0">
      <alignment/>
      <protection/>
    </xf>
    <xf numFmtId="39" fontId="9" fillId="0" borderId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3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4" xfId="42" applyNumberFormat="1" applyFont="1" applyFill="1" applyBorder="1" applyAlignment="1">
      <alignment horizontal="center"/>
    </xf>
    <xf numFmtId="41" fontId="0" fillId="0" borderId="15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2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6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7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0" xfId="68" applyFont="1" applyFill="1" applyAlignment="1">
      <alignment horizontal="center"/>
      <protection/>
    </xf>
    <xf numFmtId="0" fontId="0" fillId="0" borderId="12" xfId="68" applyFont="1" applyFill="1" applyBorder="1" applyAlignment="1">
      <alignment horizontal="center"/>
      <protection/>
    </xf>
    <xf numFmtId="0" fontId="57" fillId="0" borderId="0" xfId="0" applyFont="1" applyFill="1" applyAlignment="1">
      <alignment/>
    </xf>
    <xf numFmtId="164" fontId="57" fillId="0" borderId="0" xfId="42" applyFont="1" applyFill="1" applyAlignment="1">
      <alignment/>
    </xf>
    <xf numFmtId="41" fontId="57" fillId="0" borderId="0" xfId="44" applyNumberFormat="1" applyFont="1" applyFill="1" applyAlignment="1">
      <alignment/>
    </xf>
    <xf numFmtId="41" fontId="57" fillId="0" borderId="0" xfId="44" applyNumberFormat="1" applyFont="1" applyFill="1" applyBorder="1" applyAlignment="1">
      <alignment horizontal="right"/>
    </xf>
    <xf numFmtId="167" fontId="57" fillId="0" borderId="0" xfId="0" applyNumberFormat="1" applyFont="1" applyFill="1" applyAlignment="1">
      <alignment/>
    </xf>
    <xf numFmtId="41" fontId="57" fillId="0" borderId="16" xfId="44" applyNumberFormat="1" applyFont="1" applyFill="1" applyBorder="1" applyAlignment="1">
      <alignment horizontal="right"/>
    </xf>
    <xf numFmtId="41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/>
    </xf>
    <xf numFmtId="41" fontId="57" fillId="0" borderId="12" xfId="44" applyNumberFormat="1" applyFont="1" applyFill="1" applyBorder="1" applyAlignment="1">
      <alignment horizontal="right"/>
    </xf>
    <xf numFmtId="41" fontId="57" fillId="0" borderId="12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7" fillId="0" borderId="17" xfId="44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7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 horizontal="right"/>
    </xf>
    <xf numFmtId="41" fontId="58" fillId="0" borderId="0" xfId="42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41" fontId="58" fillId="0" borderId="0" xfId="0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right"/>
    </xf>
    <xf numFmtId="41" fontId="0" fillId="0" borderId="19" xfId="42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41" fontId="57" fillId="0" borderId="12" xfId="45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"/>
    </xf>
    <xf numFmtId="41" fontId="57" fillId="0" borderId="0" xfId="45" applyNumberFormat="1" applyFont="1" applyFill="1" applyAlignment="1">
      <alignment/>
    </xf>
    <xf numFmtId="41" fontId="57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7" fillId="0" borderId="19" xfId="45" applyNumberFormat="1" applyFont="1" applyFill="1" applyBorder="1" applyAlignment="1">
      <alignment/>
    </xf>
    <xf numFmtId="41" fontId="57" fillId="0" borderId="0" xfId="45" applyNumberFormat="1" applyFont="1" applyFill="1" applyBorder="1" applyAlignment="1">
      <alignment horizontal="right"/>
    </xf>
    <xf numFmtId="41" fontId="57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7" fillId="0" borderId="0" xfId="45" applyNumberFormat="1" applyFont="1" applyFill="1" applyBorder="1" applyAlignment="1">
      <alignment/>
    </xf>
    <xf numFmtId="41" fontId="0" fillId="0" borderId="19" xfId="45" applyNumberFormat="1" applyFont="1" applyFill="1" applyBorder="1" applyAlignment="1">
      <alignment/>
    </xf>
    <xf numFmtId="41" fontId="0" fillId="0" borderId="13" xfId="42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41" fontId="0" fillId="0" borderId="0" xfId="45" applyNumberFormat="1" applyFont="1" applyFill="1" applyBorder="1" applyAlignment="1">
      <alignment/>
    </xf>
    <xf numFmtId="41" fontId="57" fillId="0" borderId="0" xfId="0" applyNumberFormat="1" applyFont="1" applyFill="1" applyAlignment="1">
      <alignment horizontal="center"/>
    </xf>
    <xf numFmtId="41" fontId="57" fillId="0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/>
    </xf>
    <xf numFmtId="41" fontId="57" fillId="0" borderId="0" xfId="0" applyNumberFormat="1" applyFont="1" applyFill="1" applyAlignment="1">
      <alignment/>
    </xf>
    <xf numFmtId="4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39" fontId="0" fillId="0" borderId="0" xfId="0" applyNumberFormat="1" applyFont="1" applyFill="1" applyAlignment="1">
      <alignment/>
    </xf>
    <xf numFmtId="178" fontId="57" fillId="0" borderId="0" xfId="0" applyNumberFormat="1" applyFont="1" applyFill="1" applyAlignment="1">
      <alignment/>
    </xf>
    <xf numFmtId="185" fontId="57" fillId="0" borderId="17" xfId="0" applyNumberFormat="1" applyFont="1" applyBorder="1" applyAlignment="1">
      <alignment/>
    </xf>
    <xf numFmtId="178" fontId="57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37" fontId="57" fillId="0" borderId="17" xfId="0" applyNumberFormat="1" applyFont="1" applyFill="1" applyBorder="1" applyAlignment="1">
      <alignment/>
    </xf>
    <xf numFmtId="37" fontId="57" fillId="0" borderId="17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168" fontId="57" fillId="0" borderId="0" xfId="0" applyNumberFormat="1" applyFont="1" applyFill="1" applyAlignment="1">
      <alignment/>
    </xf>
    <xf numFmtId="39" fontId="57" fillId="0" borderId="0" xfId="67" applyFont="1" applyFill="1" applyAlignment="1">
      <alignment/>
      <protection/>
    </xf>
    <xf numFmtId="185" fontId="0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7" fontId="0" fillId="0" borderId="0" xfId="0" applyNumberFormat="1" applyFont="1" applyAlignment="1">
      <alignment vertical="center"/>
    </xf>
    <xf numFmtId="3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3" fontId="0" fillId="0" borderId="17" xfId="0" applyNumberFormat="1" applyFont="1" applyBorder="1" applyAlignment="1">
      <alignment vertical="center"/>
    </xf>
    <xf numFmtId="37" fontId="0" fillId="0" borderId="17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zerodec" xfId="47"/>
    <cellStyle name="Currency" xfId="48"/>
    <cellStyle name="Currency [0]" xfId="49"/>
    <cellStyle name="Currency1" xfId="50"/>
    <cellStyle name="Dollar (zero dec)" xfId="51"/>
    <cellStyle name="Explanatory Text" xfId="52"/>
    <cellStyle name="Followed Hyperlink" xfId="53"/>
    <cellStyle name="Good" xfId="54"/>
    <cellStyle name="Grey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2" xfId="67"/>
    <cellStyle name="Normal_CE-T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  <cellStyle name="ปกติ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0955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43</xdr:row>
      <xdr:rowOff>219075</xdr:rowOff>
    </xdr:from>
    <xdr:to>
      <xdr:col>9</xdr:col>
      <xdr:colOff>0</xdr:colOff>
      <xdr:row>46</xdr:row>
      <xdr:rowOff>57150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6871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72</xdr:row>
      <xdr:rowOff>266700</xdr:rowOff>
    </xdr:from>
    <xdr:to>
      <xdr:col>9</xdr:col>
      <xdr:colOff>0</xdr:colOff>
      <xdr:row>75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4691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38</xdr:row>
      <xdr:rowOff>209550</xdr:rowOff>
    </xdr:from>
    <xdr:to>
      <xdr:col>6</xdr:col>
      <xdr:colOff>295275</xdr:colOff>
      <xdr:row>42</xdr:row>
      <xdr:rowOff>95250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95475" y="10344150"/>
          <a:ext cx="1885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68</xdr:row>
      <xdr:rowOff>0</xdr:rowOff>
    </xdr:from>
    <xdr:to>
      <xdr:col>6</xdr:col>
      <xdr:colOff>390525</xdr:colOff>
      <xdr:row>71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81200" y="18135600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96</xdr:row>
      <xdr:rowOff>57150</xdr:rowOff>
    </xdr:from>
    <xdr:to>
      <xdr:col>9</xdr:col>
      <xdr:colOff>0</xdr:colOff>
      <xdr:row>99</xdr:row>
      <xdr:rowOff>95250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486150" y="25660350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32</xdr:row>
      <xdr:rowOff>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6200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257175</xdr:rowOff>
    </xdr:from>
    <xdr:to>
      <xdr:col>6</xdr:col>
      <xdr:colOff>561975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717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22</xdr:row>
      <xdr:rowOff>0</xdr:rowOff>
    </xdr:from>
    <xdr:to>
      <xdr:col>2</xdr:col>
      <xdr:colOff>561975</xdr:colOff>
      <xdr:row>27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115050"/>
          <a:ext cx="3228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257175</xdr:rowOff>
    </xdr:from>
    <xdr:to>
      <xdr:col>6</xdr:col>
      <xdr:colOff>561975</xdr:colOff>
      <xdr:row>3</xdr:row>
      <xdr:rowOff>152400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717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22</xdr:row>
      <xdr:rowOff>0</xdr:rowOff>
    </xdr:from>
    <xdr:to>
      <xdr:col>2</xdr:col>
      <xdr:colOff>561975</xdr:colOff>
      <xdr:row>27</xdr:row>
      <xdr:rowOff>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115050"/>
          <a:ext cx="3228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16</xdr:row>
      <xdr:rowOff>0</xdr:rowOff>
    </xdr:from>
    <xdr:to>
      <xdr:col>2</xdr:col>
      <xdr:colOff>561975</xdr:colOff>
      <xdr:row>18</xdr:row>
      <xdr:rowOff>19050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438650"/>
          <a:ext cx="3228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16</xdr:row>
      <xdr:rowOff>0</xdr:rowOff>
    </xdr:from>
    <xdr:to>
      <xdr:col>2</xdr:col>
      <xdr:colOff>561975</xdr:colOff>
      <xdr:row>18</xdr:row>
      <xdr:rowOff>19050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438650"/>
          <a:ext cx="3228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257175</xdr:rowOff>
    </xdr:from>
    <xdr:to>
      <xdr:col>6</xdr:col>
      <xdr:colOff>552450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57175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22</xdr:row>
      <xdr:rowOff>0</xdr:rowOff>
    </xdr:from>
    <xdr:to>
      <xdr:col>2</xdr:col>
      <xdr:colOff>552450</xdr:colOff>
      <xdr:row>28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52500" y="6115050"/>
          <a:ext cx="3114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19050</xdr:rowOff>
    </xdr:from>
    <xdr:to>
      <xdr:col>9</xdr:col>
      <xdr:colOff>0</xdr:colOff>
      <xdr:row>44</xdr:row>
      <xdr:rowOff>200025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220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76200</xdr:rowOff>
    </xdr:from>
    <xdr:to>
      <xdr:col>9</xdr:col>
      <xdr:colOff>0</xdr:colOff>
      <xdr:row>3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63</xdr:row>
      <xdr:rowOff>247650</xdr:rowOff>
    </xdr:from>
    <xdr:to>
      <xdr:col>8</xdr:col>
      <xdr:colOff>238125</xdr:colOff>
      <xdr:row>72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95350" y="17049750"/>
          <a:ext cx="3467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36</xdr:row>
      <xdr:rowOff>142875</xdr:rowOff>
    </xdr:from>
    <xdr:to>
      <xdr:col>8</xdr:col>
      <xdr:colOff>19050</xdr:colOff>
      <xdr:row>39</xdr:row>
      <xdr:rowOff>247650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685800" y="9744075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42</xdr:row>
      <xdr:rowOff>19050</xdr:rowOff>
    </xdr:from>
    <xdr:to>
      <xdr:col>11</xdr:col>
      <xdr:colOff>0</xdr:colOff>
      <xdr:row>44</xdr:row>
      <xdr:rowOff>200025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1220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76200</xdr:rowOff>
    </xdr:from>
    <xdr:to>
      <xdr:col>11</xdr:col>
      <xdr:colOff>0</xdr:colOff>
      <xdr:row>3</xdr:row>
      <xdr:rowOff>266700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showGridLines="0" tabSelected="1" view="pageBreakPreview" zoomScale="85" zoomScaleNormal="115" zoomScaleSheetLayoutView="85" zoomScalePageLayoutView="0" workbookViewId="0" topLeftCell="A1">
      <selection activeCell="G38" sqref="G38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44" customWidth="1"/>
    <col min="8" max="8" width="0.85546875" style="23" customWidth="1"/>
    <col min="9" max="9" width="15.421875" style="3" customWidth="1"/>
    <col min="10" max="10" width="0.85546875" style="7" customWidth="1"/>
    <col min="11" max="11" width="15.421875" style="32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" customHeight="1">
      <c r="A1" s="10" t="s">
        <v>107</v>
      </c>
      <c r="B1" s="14"/>
      <c r="C1" s="14"/>
      <c r="D1" s="14"/>
      <c r="E1" s="14"/>
      <c r="F1" s="14"/>
      <c r="G1" s="60"/>
      <c r="H1" s="35"/>
      <c r="I1" s="92"/>
      <c r="K1" s="34"/>
    </row>
    <row r="2" spans="1:11" ht="21" customHeight="1">
      <c r="A2" s="15" t="s">
        <v>36</v>
      </c>
      <c r="B2" s="36"/>
      <c r="C2" s="36"/>
      <c r="D2" s="36"/>
      <c r="E2" s="36"/>
      <c r="F2" s="36"/>
      <c r="G2" s="60"/>
      <c r="H2" s="36"/>
      <c r="I2" s="92"/>
      <c r="K2" s="34"/>
    </row>
    <row r="3" spans="1:11" ht="21" customHeight="1">
      <c r="A3" s="15" t="s">
        <v>170</v>
      </c>
      <c r="B3" s="36"/>
      <c r="C3" s="36"/>
      <c r="D3" s="36"/>
      <c r="E3" s="36"/>
      <c r="F3" s="36"/>
      <c r="G3" s="60"/>
      <c r="H3" s="36"/>
      <c r="I3" s="92"/>
      <c r="K3" s="34"/>
    </row>
    <row r="4" spans="2:15" ht="21" customHeight="1">
      <c r="B4" s="37"/>
      <c r="C4" s="37"/>
      <c r="D4" s="37"/>
      <c r="E4" s="37"/>
      <c r="F4" s="37"/>
      <c r="H4" s="37"/>
      <c r="I4" s="93"/>
      <c r="K4" s="38"/>
      <c r="O4" s="38" t="s">
        <v>53</v>
      </c>
    </row>
    <row r="5" spans="2:15" ht="21" customHeight="1">
      <c r="B5" s="37"/>
      <c r="C5" s="37"/>
      <c r="D5" s="37"/>
      <c r="E5" s="37"/>
      <c r="F5" s="37"/>
      <c r="H5" s="37"/>
      <c r="I5" s="164" t="s">
        <v>97</v>
      </c>
      <c r="J5" s="164"/>
      <c r="K5" s="164"/>
      <c r="M5" s="163" t="s">
        <v>98</v>
      </c>
      <c r="N5" s="163"/>
      <c r="O5" s="163"/>
    </row>
    <row r="6" spans="2:15" ht="21" customHeight="1">
      <c r="B6" s="37"/>
      <c r="C6" s="37"/>
      <c r="D6" s="37"/>
      <c r="E6" s="37"/>
      <c r="F6" s="37"/>
      <c r="G6" s="61" t="s">
        <v>13</v>
      </c>
      <c r="H6" s="62"/>
      <c r="I6" s="94" t="s">
        <v>171</v>
      </c>
      <c r="J6" s="42"/>
      <c r="K6" s="41" t="s">
        <v>166</v>
      </c>
      <c r="M6" s="94" t="s">
        <v>171</v>
      </c>
      <c r="N6" s="42"/>
      <c r="O6" s="41" t="s">
        <v>166</v>
      </c>
    </row>
    <row r="7" spans="2:15" ht="21" customHeight="1">
      <c r="B7" s="37"/>
      <c r="C7" s="37"/>
      <c r="D7" s="37"/>
      <c r="E7" s="37"/>
      <c r="F7" s="37"/>
      <c r="G7" s="43"/>
      <c r="H7" s="62"/>
      <c r="I7" s="95" t="s">
        <v>82</v>
      </c>
      <c r="K7" s="43" t="s">
        <v>83</v>
      </c>
      <c r="M7" s="95" t="s">
        <v>82</v>
      </c>
      <c r="N7" s="43"/>
      <c r="O7" s="43" t="s">
        <v>83</v>
      </c>
    </row>
    <row r="8" spans="2:15" ht="21" customHeight="1">
      <c r="B8" s="37"/>
      <c r="C8" s="37"/>
      <c r="D8" s="37"/>
      <c r="E8" s="37"/>
      <c r="F8" s="37"/>
      <c r="G8" s="43"/>
      <c r="H8" s="62"/>
      <c r="I8" s="95" t="s">
        <v>84</v>
      </c>
      <c r="K8" s="43"/>
      <c r="M8" s="95" t="s">
        <v>84</v>
      </c>
      <c r="N8" s="43"/>
      <c r="O8" s="43"/>
    </row>
    <row r="9" spans="1:11" ht="21" customHeight="1">
      <c r="A9" s="63" t="s">
        <v>8</v>
      </c>
      <c r="F9" s="64"/>
      <c r="G9" s="65"/>
      <c r="H9" s="66"/>
      <c r="I9" s="95"/>
      <c r="K9" s="67"/>
    </row>
    <row r="10" spans="1:8" ht="21" customHeight="1">
      <c r="A10" s="22" t="s">
        <v>0</v>
      </c>
      <c r="E10" s="68"/>
      <c r="F10" s="68"/>
      <c r="H10" s="45"/>
    </row>
    <row r="11" spans="1:15" ht="21" customHeight="1">
      <c r="A11" s="7" t="s">
        <v>28</v>
      </c>
      <c r="E11" s="68"/>
      <c r="F11" s="68"/>
      <c r="H11" s="68"/>
      <c r="I11" s="5">
        <v>118696</v>
      </c>
      <c r="J11" s="82"/>
      <c r="K11" s="133">
        <v>467704</v>
      </c>
      <c r="L11" s="134"/>
      <c r="M11" s="133">
        <v>103736</v>
      </c>
      <c r="N11" s="134"/>
      <c r="O11" s="133">
        <v>456942</v>
      </c>
    </row>
    <row r="12" spans="1:15" ht="21" customHeight="1">
      <c r="A12" s="7" t="s">
        <v>150</v>
      </c>
      <c r="E12" s="68"/>
      <c r="F12" s="68"/>
      <c r="G12" s="44" t="s">
        <v>122</v>
      </c>
      <c r="H12" s="68"/>
      <c r="I12" s="5">
        <v>8003</v>
      </c>
      <c r="J12" s="82"/>
      <c r="K12" s="133">
        <v>7773</v>
      </c>
      <c r="L12" s="134"/>
      <c r="M12" s="133">
        <v>7003</v>
      </c>
      <c r="N12" s="134"/>
      <c r="O12" s="133">
        <v>6734</v>
      </c>
    </row>
    <row r="13" spans="1:15" ht="21" customHeight="1">
      <c r="A13" s="7" t="s">
        <v>147</v>
      </c>
      <c r="E13" s="68"/>
      <c r="F13" s="68"/>
      <c r="G13" s="44" t="s">
        <v>88</v>
      </c>
      <c r="H13" s="68"/>
      <c r="I13" s="5">
        <v>12755</v>
      </c>
      <c r="J13" s="82"/>
      <c r="K13" s="133">
        <v>19396</v>
      </c>
      <c r="L13" s="134"/>
      <c r="M13" s="133">
        <v>0</v>
      </c>
      <c r="N13" s="134"/>
      <c r="O13" s="133">
        <v>0</v>
      </c>
    </row>
    <row r="14" spans="1:15" ht="21" customHeight="1">
      <c r="A14" s="7" t="s">
        <v>101</v>
      </c>
      <c r="E14" s="68"/>
      <c r="F14" s="68"/>
      <c r="H14" s="68"/>
      <c r="I14" s="5"/>
      <c r="K14" s="135"/>
      <c r="L14" s="134"/>
      <c r="M14" s="135"/>
      <c r="N14" s="136"/>
      <c r="O14" s="135"/>
    </row>
    <row r="15" spans="2:15" ht="21" customHeight="1">
      <c r="B15" s="7" t="s">
        <v>99</v>
      </c>
      <c r="E15" s="68"/>
      <c r="F15" s="68"/>
      <c r="G15" s="102">
        <v>5</v>
      </c>
      <c r="H15" s="68"/>
      <c r="I15" s="3">
        <v>189227</v>
      </c>
      <c r="J15" s="82"/>
      <c r="K15" s="133">
        <v>224730</v>
      </c>
      <c r="L15" s="137"/>
      <c r="M15" s="133">
        <v>189227</v>
      </c>
      <c r="N15" s="137"/>
      <c r="O15" s="133">
        <v>224730</v>
      </c>
    </row>
    <row r="16" spans="1:15" ht="21" customHeight="1">
      <c r="A16" s="7" t="s">
        <v>102</v>
      </c>
      <c r="E16" s="68"/>
      <c r="F16" s="68"/>
      <c r="G16" s="102"/>
      <c r="H16" s="68"/>
      <c r="I16" s="5"/>
      <c r="K16" s="133"/>
      <c r="L16" s="137"/>
      <c r="M16" s="133"/>
      <c r="N16" s="137"/>
      <c r="O16" s="133"/>
    </row>
    <row r="17" spans="2:15" ht="21" customHeight="1">
      <c r="B17" s="7" t="s">
        <v>99</v>
      </c>
      <c r="E17" s="68"/>
      <c r="F17" s="68"/>
      <c r="G17" s="102">
        <v>6</v>
      </c>
      <c r="H17" s="68"/>
      <c r="I17" s="3">
        <v>413748</v>
      </c>
      <c r="J17" s="82"/>
      <c r="K17" s="133">
        <v>464550</v>
      </c>
      <c r="L17" s="137"/>
      <c r="M17" s="133">
        <v>413748</v>
      </c>
      <c r="N17" s="137"/>
      <c r="O17" s="133">
        <v>464550</v>
      </c>
    </row>
    <row r="18" spans="1:15" ht="21" customHeight="1">
      <c r="A18" s="7" t="s">
        <v>103</v>
      </c>
      <c r="E18" s="68"/>
      <c r="F18" s="68"/>
      <c r="G18" s="102"/>
      <c r="H18" s="68"/>
      <c r="I18" s="5"/>
      <c r="K18" s="133"/>
      <c r="L18" s="137"/>
      <c r="M18" s="133"/>
      <c r="N18" s="137"/>
      <c r="O18" s="133"/>
    </row>
    <row r="19" spans="2:15" ht="21" customHeight="1">
      <c r="B19" s="7" t="s">
        <v>99</v>
      </c>
      <c r="E19" s="68"/>
      <c r="F19" s="68"/>
      <c r="G19" s="102">
        <v>7</v>
      </c>
      <c r="H19" s="68"/>
      <c r="I19" s="3">
        <v>29675</v>
      </c>
      <c r="J19" s="82"/>
      <c r="K19" s="133">
        <v>35982</v>
      </c>
      <c r="L19" s="137"/>
      <c r="M19" s="133">
        <v>29675</v>
      </c>
      <c r="N19" s="137"/>
      <c r="O19" s="133">
        <v>35982</v>
      </c>
    </row>
    <row r="20" spans="1:15" ht="21" customHeight="1">
      <c r="A20" s="7" t="s">
        <v>104</v>
      </c>
      <c r="E20" s="68"/>
      <c r="F20" s="68"/>
      <c r="G20" s="102"/>
      <c r="H20" s="68"/>
      <c r="I20" s="5"/>
      <c r="K20" s="133"/>
      <c r="L20" s="137"/>
      <c r="M20" s="133"/>
      <c r="N20" s="137"/>
      <c r="O20" s="133"/>
    </row>
    <row r="21" spans="2:15" ht="21" customHeight="1">
      <c r="B21" s="7" t="s">
        <v>99</v>
      </c>
      <c r="E21" s="68"/>
      <c r="F21" s="68"/>
      <c r="G21" s="102">
        <v>8</v>
      </c>
      <c r="H21" s="68"/>
      <c r="I21" s="3">
        <v>11082</v>
      </c>
      <c r="J21" s="82"/>
      <c r="K21" s="133">
        <v>14820</v>
      </c>
      <c r="L21" s="137"/>
      <c r="M21" s="133">
        <v>11082</v>
      </c>
      <c r="N21" s="137"/>
      <c r="O21" s="133">
        <v>14820</v>
      </c>
    </row>
    <row r="22" spans="1:15" ht="21" customHeight="1">
      <c r="A22" s="7" t="s">
        <v>24</v>
      </c>
      <c r="E22" s="68"/>
      <c r="F22" s="68"/>
      <c r="G22" s="102"/>
      <c r="H22" s="68"/>
      <c r="I22" s="5">
        <v>8891</v>
      </c>
      <c r="J22" s="82"/>
      <c r="K22" s="133">
        <v>7340</v>
      </c>
      <c r="L22" s="137"/>
      <c r="M22" s="133">
        <v>6876</v>
      </c>
      <c r="N22" s="137"/>
      <c r="O22" s="133">
        <v>5918</v>
      </c>
    </row>
    <row r="23" spans="1:15" ht="21" customHeight="1">
      <c r="A23" s="22" t="s">
        <v>1</v>
      </c>
      <c r="E23" s="68"/>
      <c r="F23" s="68"/>
      <c r="H23" s="45"/>
      <c r="I23" s="110">
        <f>SUM(I11:I22)</f>
        <v>792077</v>
      </c>
      <c r="J23" s="83"/>
      <c r="K23" s="110">
        <f>SUM(K11:K22)</f>
        <v>1242295</v>
      </c>
      <c r="L23" s="83"/>
      <c r="M23" s="110">
        <f>SUM(M11:M22)</f>
        <v>761347</v>
      </c>
      <c r="O23" s="110">
        <f>SUM(O11:O22)</f>
        <v>1209676</v>
      </c>
    </row>
    <row r="24" spans="1:15" ht="21" customHeight="1">
      <c r="A24" s="22" t="s">
        <v>11</v>
      </c>
      <c r="E24" s="68"/>
      <c r="F24" s="68"/>
      <c r="H24" s="45"/>
      <c r="I24" s="84"/>
      <c r="J24" s="83"/>
      <c r="K24" s="84"/>
      <c r="L24" s="83"/>
      <c r="M24" s="84"/>
      <c r="O24" s="5"/>
    </row>
    <row r="25" spans="1:18" ht="21" customHeight="1">
      <c r="A25" s="7" t="s">
        <v>33</v>
      </c>
      <c r="E25" s="68"/>
      <c r="F25" s="68"/>
      <c r="G25" s="44" t="s">
        <v>173</v>
      </c>
      <c r="H25" s="68"/>
      <c r="I25" s="5">
        <v>50675</v>
      </c>
      <c r="J25" s="82"/>
      <c r="K25" s="133">
        <v>54873</v>
      </c>
      <c r="L25" s="134"/>
      <c r="M25" s="133">
        <v>50675</v>
      </c>
      <c r="N25" s="134"/>
      <c r="O25" s="133">
        <v>54873</v>
      </c>
      <c r="R25" s="113"/>
    </row>
    <row r="26" spans="1:15" ht="21" customHeight="1">
      <c r="A26" s="7" t="s">
        <v>106</v>
      </c>
      <c r="E26" s="68"/>
      <c r="F26" s="68"/>
      <c r="H26" s="68"/>
      <c r="I26" s="5"/>
      <c r="K26" s="135"/>
      <c r="L26" s="134"/>
      <c r="M26" s="135"/>
      <c r="N26" s="134"/>
      <c r="O26" s="135"/>
    </row>
    <row r="27" spans="2:15" ht="21" customHeight="1">
      <c r="B27" s="7" t="s">
        <v>99</v>
      </c>
      <c r="E27" s="68"/>
      <c r="F27" s="68"/>
      <c r="G27" s="44" t="s">
        <v>89</v>
      </c>
      <c r="H27" s="68"/>
      <c r="I27" s="121">
        <v>438116</v>
      </c>
      <c r="J27" s="82"/>
      <c r="K27" s="133">
        <v>437699</v>
      </c>
      <c r="L27" s="134"/>
      <c r="M27" s="133">
        <v>438116</v>
      </c>
      <c r="N27" s="134"/>
      <c r="O27" s="133">
        <v>437699</v>
      </c>
    </row>
    <row r="28" spans="1:15" ht="21" customHeight="1">
      <c r="A28" s="7" t="s">
        <v>110</v>
      </c>
      <c r="E28" s="68"/>
      <c r="F28" s="68"/>
      <c r="H28" s="68"/>
      <c r="I28" s="5"/>
      <c r="K28" s="121"/>
      <c r="L28" s="134"/>
      <c r="M28" s="121"/>
      <c r="N28" s="134"/>
      <c r="O28" s="121"/>
    </row>
    <row r="29" spans="2:15" ht="21" customHeight="1">
      <c r="B29" s="7" t="s">
        <v>99</v>
      </c>
      <c r="E29" s="68"/>
      <c r="F29" s="68"/>
      <c r="G29" s="44" t="s">
        <v>148</v>
      </c>
      <c r="H29" s="68"/>
      <c r="I29" s="121">
        <v>80982</v>
      </c>
      <c r="J29" s="82"/>
      <c r="K29" s="133">
        <v>72578</v>
      </c>
      <c r="L29" s="137"/>
      <c r="M29" s="133">
        <v>80982</v>
      </c>
      <c r="N29" s="137"/>
      <c r="O29" s="133">
        <v>72578</v>
      </c>
    </row>
    <row r="30" spans="1:15" ht="21" customHeight="1">
      <c r="A30" s="7" t="s">
        <v>105</v>
      </c>
      <c r="E30" s="68"/>
      <c r="F30" s="68"/>
      <c r="H30" s="68"/>
      <c r="I30" s="5"/>
      <c r="K30" s="125"/>
      <c r="L30" s="137"/>
      <c r="M30" s="125"/>
      <c r="N30" s="137"/>
      <c r="O30" s="125"/>
    </row>
    <row r="31" spans="2:15" ht="21" customHeight="1">
      <c r="B31" s="7" t="s">
        <v>99</v>
      </c>
      <c r="E31" s="68"/>
      <c r="F31" s="68"/>
      <c r="G31" s="102">
        <v>7</v>
      </c>
      <c r="H31" s="68"/>
      <c r="I31" s="121">
        <v>6122</v>
      </c>
      <c r="J31" s="82"/>
      <c r="K31" s="133">
        <v>10589</v>
      </c>
      <c r="L31" s="137"/>
      <c r="M31" s="133">
        <v>6122</v>
      </c>
      <c r="N31" s="137"/>
      <c r="O31" s="133">
        <v>10589</v>
      </c>
    </row>
    <row r="32" spans="1:15" ht="21" customHeight="1">
      <c r="A32" s="7" t="s">
        <v>100</v>
      </c>
      <c r="E32" s="68"/>
      <c r="F32" s="68"/>
      <c r="G32" s="102"/>
      <c r="H32" s="68"/>
      <c r="I32" s="5"/>
      <c r="K32" s="121"/>
      <c r="L32" s="137"/>
      <c r="M32" s="121"/>
      <c r="N32" s="137"/>
      <c r="O32" s="121"/>
    </row>
    <row r="33" spans="2:15" ht="21" customHeight="1">
      <c r="B33" s="7" t="s">
        <v>99</v>
      </c>
      <c r="E33" s="68"/>
      <c r="F33" s="68"/>
      <c r="G33" s="102">
        <v>8</v>
      </c>
      <c r="H33" s="68"/>
      <c r="I33" s="121">
        <v>1523</v>
      </c>
      <c r="J33" s="82"/>
      <c r="K33" s="133">
        <v>3668</v>
      </c>
      <c r="L33" s="137"/>
      <c r="M33" s="133">
        <v>1523</v>
      </c>
      <c r="N33" s="137"/>
      <c r="O33" s="133">
        <v>3668</v>
      </c>
    </row>
    <row r="34" spans="1:15" ht="21" customHeight="1">
      <c r="A34" s="7" t="s">
        <v>108</v>
      </c>
      <c r="E34" s="68"/>
      <c r="F34" s="68"/>
      <c r="G34" s="102">
        <v>11</v>
      </c>
      <c r="H34" s="68"/>
      <c r="I34" s="5">
        <v>0</v>
      </c>
      <c r="J34" s="82"/>
      <c r="K34" s="133">
        <v>0</v>
      </c>
      <c r="L34" s="137"/>
      <c r="M34" s="133">
        <v>20000</v>
      </c>
      <c r="N34" s="137"/>
      <c r="O34" s="133">
        <v>20000</v>
      </c>
    </row>
    <row r="35" spans="1:15" ht="21" customHeight="1">
      <c r="A35" s="7" t="s">
        <v>79</v>
      </c>
      <c r="E35" s="68"/>
      <c r="F35" s="68"/>
      <c r="G35" s="102"/>
      <c r="H35" s="68"/>
      <c r="I35" s="5">
        <v>6333</v>
      </c>
      <c r="J35" s="82"/>
      <c r="K35" s="133">
        <v>6333</v>
      </c>
      <c r="L35" s="137"/>
      <c r="M35" s="133">
        <v>6333</v>
      </c>
      <c r="N35" s="137"/>
      <c r="O35" s="133">
        <v>6333</v>
      </c>
    </row>
    <row r="36" spans="1:15" ht="21" customHeight="1">
      <c r="A36" s="7" t="s">
        <v>39</v>
      </c>
      <c r="E36" s="68"/>
      <c r="F36" s="68"/>
      <c r="G36" s="102"/>
      <c r="H36" s="68"/>
      <c r="I36" s="5">
        <v>9113</v>
      </c>
      <c r="J36" s="82"/>
      <c r="K36" s="133">
        <v>9229</v>
      </c>
      <c r="L36" s="137"/>
      <c r="M36" s="133">
        <v>8932</v>
      </c>
      <c r="N36" s="137"/>
      <c r="O36" s="133">
        <v>9014</v>
      </c>
    </row>
    <row r="37" spans="1:15" ht="21" customHeight="1">
      <c r="A37" s="7" t="s">
        <v>120</v>
      </c>
      <c r="E37" s="68"/>
      <c r="F37" s="68"/>
      <c r="G37" s="102"/>
      <c r="H37" s="68"/>
      <c r="I37" s="5">
        <v>6003</v>
      </c>
      <c r="J37" s="82"/>
      <c r="K37" s="133">
        <v>7760</v>
      </c>
      <c r="L37" s="137"/>
      <c r="M37" s="133">
        <v>4985</v>
      </c>
      <c r="N37" s="137"/>
      <c r="O37" s="133">
        <v>6596</v>
      </c>
    </row>
    <row r="38" spans="1:15" ht="21" customHeight="1">
      <c r="A38" s="7" t="s">
        <v>40</v>
      </c>
      <c r="E38" s="68"/>
      <c r="F38" s="68"/>
      <c r="G38" s="102"/>
      <c r="H38" s="68"/>
      <c r="I38" s="5">
        <v>37896</v>
      </c>
      <c r="J38" s="82"/>
      <c r="K38" s="133">
        <v>38119</v>
      </c>
      <c r="L38" s="137"/>
      <c r="M38" s="133">
        <v>31624</v>
      </c>
      <c r="N38" s="137"/>
      <c r="O38" s="133">
        <v>31977</v>
      </c>
    </row>
    <row r="39" spans="1:15" ht="21" customHeight="1">
      <c r="A39" s="7" t="s">
        <v>66</v>
      </c>
      <c r="E39" s="68"/>
      <c r="F39" s="68"/>
      <c r="G39" s="102"/>
      <c r="H39" s="68"/>
      <c r="I39" s="51">
        <v>135927</v>
      </c>
      <c r="J39" s="82"/>
      <c r="K39" s="138">
        <v>134315</v>
      </c>
      <c r="L39" s="137"/>
      <c r="M39" s="138">
        <v>131654</v>
      </c>
      <c r="N39" s="137"/>
      <c r="O39" s="138">
        <v>129935</v>
      </c>
    </row>
    <row r="40" spans="1:15" ht="21" customHeight="1">
      <c r="A40" s="22" t="s">
        <v>12</v>
      </c>
      <c r="E40" s="68"/>
      <c r="F40" s="68" t="s">
        <v>23</v>
      </c>
      <c r="H40" s="45"/>
      <c r="I40" s="112">
        <f>SUM(I25:I39)</f>
        <v>772690</v>
      </c>
      <c r="K40" s="112">
        <f>SUM(K25:K39)</f>
        <v>775163</v>
      </c>
      <c r="M40" s="112">
        <f>SUM(M25:M39)</f>
        <v>780946</v>
      </c>
      <c r="O40" s="112">
        <f>SUM(O25:O39)</f>
        <v>783262</v>
      </c>
    </row>
    <row r="41" spans="1:15" ht="21" customHeight="1" thickBot="1">
      <c r="A41" s="22" t="s">
        <v>2</v>
      </c>
      <c r="E41" s="68"/>
      <c r="F41" s="68"/>
      <c r="H41" s="45"/>
      <c r="I41" s="98">
        <f>I23+I40</f>
        <v>1564767</v>
      </c>
      <c r="K41" s="98">
        <f>K23+K40</f>
        <v>2017458</v>
      </c>
      <c r="M41" s="98">
        <f>M23+M40</f>
        <v>1542293</v>
      </c>
      <c r="O41" s="98">
        <f>O23+O40</f>
        <v>1992938</v>
      </c>
    </row>
    <row r="42" spans="4:8" ht="21" customHeight="1" thickTop="1">
      <c r="D42" s="30"/>
      <c r="G42" s="69"/>
      <c r="H42" s="70"/>
    </row>
    <row r="43" spans="1:8" ht="21" customHeight="1">
      <c r="A43" s="7" t="s">
        <v>22</v>
      </c>
      <c r="D43" s="30"/>
      <c r="G43" s="71"/>
      <c r="H43" s="33"/>
    </row>
    <row r="44" spans="1:11" ht="21" customHeight="1">
      <c r="A44" s="10" t="s">
        <v>107</v>
      </c>
      <c r="B44" s="14"/>
      <c r="C44" s="14"/>
      <c r="D44" s="14"/>
      <c r="E44" s="14"/>
      <c r="F44" s="14"/>
      <c r="G44" s="60"/>
      <c r="H44" s="35"/>
      <c r="I44" s="92"/>
      <c r="K44" s="34"/>
    </row>
    <row r="45" spans="1:11" ht="21" customHeight="1">
      <c r="A45" s="15" t="s">
        <v>37</v>
      </c>
      <c r="B45" s="36"/>
      <c r="C45" s="36"/>
      <c r="D45" s="36"/>
      <c r="E45" s="36"/>
      <c r="F45" s="36"/>
      <c r="G45" s="60"/>
      <c r="H45" s="36"/>
      <c r="I45" s="92"/>
      <c r="K45" s="34"/>
    </row>
    <row r="46" spans="1:11" ht="21" customHeight="1">
      <c r="A46" s="15" t="s">
        <v>170</v>
      </c>
      <c r="B46" s="36"/>
      <c r="C46" s="36"/>
      <c r="D46" s="36"/>
      <c r="E46" s="36"/>
      <c r="F46" s="36"/>
      <c r="G46" s="60"/>
      <c r="H46" s="36"/>
      <c r="I46" s="92"/>
      <c r="K46" s="34"/>
    </row>
    <row r="47" spans="2:15" ht="21" customHeight="1">
      <c r="B47" s="37"/>
      <c r="C47" s="37"/>
      <c r="D47" s="37"/>
      <c r="E47" s="37"/>
      <c r="F47" s="37"/>
      <c r="H47" s="37"/>
      <c r="I47" s="93"/>
      <c r="K47" s="38"/>
      <c r="O47" s="38" t="s">
        <v>53</v>
      </c>
    </row>
    <row r="48" spans="2:15" ht="21" customHeight="1">
      <c r="B48" s="37"/>
      <c r="C48" s="37"/>
      <c r="D48" s="37"/>
      <c r="E48" s="37"/>
      <c r="F48" s="37"/>
      <c r="H48" s="37"/>
      <c r="I48" s="164" t="s">
        <v>97</v>
      </c>
      <c r="J48" s="164"/>
      <c r="K48" s="164"/>
      <c r="M48" s="163" t="s">
        <v>98</v>
      </c>
      <c r="N48" s="163"/>
      <c r="O48" s="163"/>
    </row>
    <row r="49" spans="2:15" ht="21" customHeight="1">
      <c r="B49" s="37"/>
      <c r="C49" s="37"/>
      <c r="D49" s="37"/>
      <c r="E49" s="37"/>
      <c r="F49" s="37"/>
      <c r="G49" s="61" t="s">
        <v>13</v>
      </c>
      <c r="H49" s="62"/>
      <c r="I49" s="94" t="s">
        <v>171</v>
      </c>
      <c r="K49" s="41" t="s">
        <v>166</v>
      </c>
      <c r="M49" s="94" t="s">
        <v>171</v>
      </c>
      <c r="N49" s="42"/>
      <c r="O49" s="41" t="s">
        <v>166</v>
      </c>
    </row>
    <row r="50" spans="2:15" ht="21" customHeight="1">
      <c r="B50" s="37"/>
      <c r="C50" s="37"/>
      <c r="D50" s="37"/>
      <c r="E50" s="37"/>
      <c r="F50" s="37"/>
      <c r="G50" s="43"/>
      <c r="H50" s="62"/>
      <c r="I50" s="95" t="s">
        <v>82</v>
      </c>
      <c r="K50" s="43" t="s">
        <v>83</v>
      </c>
      <c r="M50" s="95" t="s">
        <v>82</v>
      </c>
      <c r="N50" s="43"/>
      <c r="O50" s="43" t="s">
        <v>83</v>
      </c>
    </row>
    <row r="51" spans="2:15" ht="21" customHeight="1">
      <c r="B51" s="37"/>
      <c r="C51" s="37"/>
      <c r="D51" s="37"/>
      <c r="E51" s="37"/>
      <c r="F51" s="37"/>
      <c r="G51" s="43"/>
      <c r="H51" s="62"/>
      <c r="I51" s="95" t="s">
        <v>84</v>
      </c>
      <c r="K51" s="43"/>
      <c r="M51" s="95" t="s">
        <v>84</v>
      </c>
      <c r="N51" s="43"/>
      <c r="O51" s="43"/>
    </row>
    <row r="52" spans="1:11" ht="21" customHeight="1">
      <c r="A52" s="63" t="s">
        <v>17</v>
      </c>
      <c r="D52" s="17"/>
      <c r="E52" s="17"/>
      <c r="F52" s="17"/>
      <c r="H52" s="17"/>
      <c r="I52" s="96"/>
      <c r="K52" s="72"/>
    </row>
    <row r="53" spans="1:8" ht="21" customHeight="1">
      <c r="A53" s="22" t="s">
        <v>3</v>
      </c>
      <c r="E53" s="68"/>
      <c r="F53" s="68"/>
      <c r="H53" s="45"/>
    </row>
    <row r="54" spans="1:15" ht="21" customHeight="1">
      <c r="A54" s="7" t="s">
        <v>153</v>
      </c>
      <c r="E54" s="68"/>
      <c r="F54" s="68"/>
      <c r="G54" s="44" t="s">
        <v>155</v>
      </c>
      <c r="H54" s="68"/>
      <c r="I54" s="5">
        <v>20000</v>
      </c>
      <c r="J54" s="82"/>
      <c r="K54" s="133">
        <v>50000</v>
      </c>
      <c r="L54" s="134"/>
      <c r="M54" s="133">
        <v>20000</v>
      </c>
      <c r="N54" s="134"/>
      <c r="O54" s="133">
        <v>50000</v>
      </c>
    </row>
    <row r="55" spans="1:15" ht="21" customHeight="1">
      <c r="A55" s="7" t="s">
        <v>38</v>
      </c>
      <c r="E55" s="68"/>
      <c r="F55" s="68"/>
      <c r="H55" s="68"/>
      <c r="I55" s="5">
        <v>2093</v>
      </c>
      <c r="J55" s="82"/>
      <c r="K55" s="133">
        <v>3792</v>
      </c>
      <c r="L55" s="134"/>
      <c r="M55" s="133">
        <v>139</v>
      </c>
      <c r="N55" s="134"/>
      <c r="O55" s="133">
        <v>1081</v>
      </c>
    </row>
    <row r="56" spans="1:15" ht="21" customHeight="1">
      <c r="A56" s="7" t="s">
        <v>78</v>
      </c>
      <c r="E56" s="68"/>
      <c r="F56" s="68"/>
      <c r="G56" s="44" t="s">
        <v>145</v>
      </c>
      <c r="H56" s="68"/>
      <c r="I56" s="5">
        <v>0</v>
      </c>
      <c r="J56" s="82"/>
      <c r="K56" s="133">
        <v>393206</v>
      </c>
      <c r="L56" s="134"/>
      <c r="M56" s="133">
        <v>0</v>
      </c>
      <c r="N56" s="134"/>
      <c r="O56" s="133">
        <v>393206</v>
      </c>
    </row>
    <row r="57" spans="1:15" ht="21" customHeight="1">
      <c r="A57" s="7" t="s">
        <v>127</v>
      </c>
      <c r="E57" s="68"/>
      <c r="F57" s="68"/>
      <c r="H57" s="68"/>
      <c r="I57" s="5"/>
      <c r="K57" s="139"/>
      <c r="L57" s="134"/>
      <c r="M57" s="139"/>
      <c r="N57" s="134"/>
      <c r="O57" s="139"/>
    </row>
    <row r="58" spans="2:15" ht="21" customHeight="1">
      <c r="B58" s="7" t="s">
        <v>111</v>
      </c>
      <c r="E58" s="68"/>
      <c r="F58" s="68"/>
      <c r="H58" s="68"/>
      <c r="I58" s="5">
        <v>3696</v>
      </c>
      <c r="J58" s="82"/>
      <c r="K58" s="133">
        <v>3617</v>
      </c>
      <c r="L58" s="134"/>
      <c r="M58" s="133">
        <v>3071</v>
      </c>
      <c r="N58" s="134"/>
      <c r="O58" s="133">
        <v>3014</v>
      </c>
    </row>
    <row r="59" spans="1:15" ht="21" customHeight="1">
      <c r="A59" s="7" t="s">
        <v>59</v>
      </c>
      <c r="E59" s="68"/>
      <c r="F59" s="68"/>
      <c r="H59" s="68"/>
      <c r="I59" s="5">
        <v>772</v>
      </c>
      <c r="J59" s="82"/>
      <c r="K59" s="133">
        <v>772</v>
      </c>
      <c r="L59" s="134"/>
      <c r="M59" s="133">
        <v>0</v>
      </c>
      <c r="N59" s="134"/>
      <c r="O59" s="133">
        <v>0</v>
      </c>
    </row>
    <row r="60" spans="1:15" ht="21" customHeight="1">
      <c r="A60" s="7" t="s">
        <v>130</v>
      </c>
      <c r="E60" s="68"/>
      <c r="F60" s="68"/>
      <c r="G60" s="102">
        <v>15</v>
      </c>
      <c r="H60" s="68"/>
      <c r="I60" s="5">
        <v>40885</v>
      </c>
      <c r="J60" s="82"/>
      <c r="K60" s="133">
        <v>38562</v>
      </c>
      <c r="L60" s="137"/>
      <c r="M60" s="133">
        <v>40686</v>
      </c>
      <c r="N60" s="137"/>
      <c r="O60" s="133">
        <v>38310</v>
      </c>
    </row>
    <row r="61" spans="1:15" ht="21" customHeight="1">
      <c r="A61" s="7" t="s">
        <v>4</v>
      </c>
      <c r="E61" s="68"/>
      <c r="F61" s="68"/>
      <c r="G61" s="102"/>
      <c r="H61" s="68"/>
      <c r="I61" s="5">
        <v>10022</v>
      </c>
      <c r="J61" s="82"/>
      <c r="K61" s="133">
        <v>16783</v>
      </c>
      <c r="L61" s="137"/>
      <c r="M61" s="133">
        <v>8574</v>
      </c>
      <c r="N61" s="137"/>
      <c r="O61" s="133">
        <v>14670</v>
      </c>
    </row>
    <row r="62" spans="1:15" ht="21" customHeight="1">
      <c r="A62" s="22" t="s">
        <v>5</v>
      </c>
      <c r="E62" s="68"/>
      <c r="F62" s="68"/>
      <c r="H62" s="45"/>
      <c r="I62" s="105">
        <f>SUM(I54:I61)</f>
        <v>77468</v>
      </c>
      <c r="J62" s="86"/>
      <c r="K62" s="105">
        <f>SUM(K54:K61)</f>
        <v>506732</v>
      </c>
      <c r="L62" s="86"/>
      <c r="M62" s="105">
        <f>SUM(M54:M61)</f>
        <v>72470</v>
      </c>
      <c r="O62" s="111">
        <f>SUM(O54:O61)</f>
        <v>500281</v>
      </c>
    </row>
    <row r="63" spans="1:15" ht="21" customHeight="1">
      <c r="A63" s="22" t="s">
        <v>30</v>
      </c>
      <c r="E63" s="68"/>
      <c r="F63" s="68"/>
      <c r="H63" s="45"/>
      <c r="I63" s="87"/>
      <c r="J63" s="86"/>
      <c r="K63" s="87"/>
      <c r="L63" s="86"/>
      <c r="M63" s="87"/>
      <c r="O63" s="73"/>
    </row>
    <row r="64" spans="1:15" ht="21" customHeight="1">
      <c r="A64" s="7" t="s">
        <v>77</v>
      </c>
      <c r="E64" s="68"/>
      <c r="F64" s="68"/>
      <c r="G64" s="44" t="s">
        <v>145</v>
      </c>
      <c r="H64" s="68"/>
      <c r="I64" s="5">
        <v>395083</v>
      </c>
      <c r="J64" s="82"/>
      <c r="K64" s="133">
        <v>394089</v>
      </c>
      <c r="L64" s="134"/>
      <c r="M64" s="133">
        <v>395083</v>
      </c>
      <c r="N64" s="134"/>
      <c r="O64" s="133">
        <v>394089</v>
      </c>
    </row>
    <row r="65" spans="1:15" ht="21" customHeight="1">
      <c r="A65" s="7" t="s">
        <v>128</v>
      </c>
      <c r="E65" s="68"/>
      <c r="F65" s="68"/>
      <c r="H65" s="68"/>
      <c r="I65" s="5"/>
      <c r="J65" s="82"/>
      <c r="K65" s="133"/>
      <c r="L65" s="134"/>
      <c r="M65" s="133"/>
      <c r="N65" s="134"/>
      <c r="O65" s="133"/>
    </row>
    <row r="66" spans="1:15" ht="21" customHeight="1">
      <c r="A66" s="7" t="s">
        <v>96</v>
      </c>
      <c r="E66" s="68"/>
      <c r="F66" s="68"/>
      <c r="H66" s="68"/>
      <c r="I66" s="123">
        <v>3079</v>
      </c>
      <c r="J66" s="82"/>
      <c r="K66" s="133">
        <v>4078</v>
      </c>
      <c r="L66" s="134"/>
      <c r="M66" s="133">
        <v>2557</v>
      </c>
      <c r="N66" s="134"/>
      <c r="O66" s="133">
        <v>3386</v>
      </c>
    </row>
    <row r="67" spans="1:15" ht="21" customHeight="1">
      <c r="A67" s="7" t="s">
        <v>45</v>
      </c>
      <c r="E67" s="68"/>
      <c r="F67" s="68"/>
      <c r="H67" s="68"/>
      <c r="I67" s="5">
        <v>3918</v>
      </c>
      <c r="J67" s="82"/>
      <c r="K67" s="133">
        <v>3745</v>
      </c>
      <c r="L67" s="134"/>
      <c r="M67" s="133">
        <v>3837</v>
      </c>
      <c r="N67" s="134"/>
      <c r="O67" s="133">
        <v>3673</v>
      </c>
    </row>
    <row r="68" spans="1:15" ht="21" customHeight="1">
      <c r="A68" s="140" t="s">
        <v>121</v>
      </c>
      <c r="E68" s="68"/>
      <c r="F68" s="68"/>
      <c r="H68" s="68"/>
      <c r="I68" s="5">
        <v>385</v>
      </c>
      <c r="J68" s="82"/>
      <c r="K68" s="133">
        <v>385</v>
      </c>
      <c r="L68" s="134"/>
      <c r="M68" s="133">
        <v>320</v>
      </c>
      <c r="N68" s="134"/>
      <c r="O68" s="133">
        <v>320</v>
      </c>
    </row>
    <row r="69" spans="1:15" ht="21" customHeight="1">
      <c r="A69" s="22" t="s">
        <v>29</v>
      </c>
      <c r="E69" s="68"/>
      <c r="F69" s="68"/>
      <c r="H69" s="45"/>
      <c r="I69" s="111">
        <f>SUM(I64:I68)</f>
        <v>402465</v>
      </c>
      <c r="K69" s="111">
        <f>SUM(K64:K68)</f>
        <v>402297</v>
      </c>
      <c r="M69" s="111">
        <f>SUM(M64:N68)</f>
        <v>401797</v>
      </c>
      <c r="O69" s="111">
        <f>SUM(O64:O68)</f>
        <v>401468</v>
      </c>
    </row>
    <row r="70" spans="1:15" ht="21" customHeight="1">
      <c r="A70" s="22" t="s">
        <v>6</v>
      </c>
      <c r="E70" s="68"/>
      <c r="F70" s="68"/>
      <c r="H70" s="45"/>
      <c r="I70" s="111">
        <f>I62+I69</f>
        <v>479933</v>
      </c>
      <c r="K70" s="111">
        <f>K62+K69</f>
        <v>909029</v>
      </c>
      <c r="M70" s="111">
        <f>M62+M69</f>
        <v>474267</v>
      </c>
      <c r="O70" s="111">
        <f>O62+O69</f>
        <v>901749</v>
      </c>
    </row>
    <row r="71" spans="4:8" ht="21" customHeight="1">
      <c r="D71" s="30"/>
      <c r="G71" s="69"/>
      <c r="H71" s="70"/>
    </row>
    <row r="72" spans="1:8" ht="21" customHeight="1">
      <c r="A72" s="7" t="s">
        <v>22</v>
      </c>
      <c r="D72" s="30"/>
      <c r="G72" s="71"/>
      <c r="H72" s="33"/>
    </row>
    <row r="73" spans="1:11" ht="21" customHeight="1">
      <c r="A73" s="10" t="s">
        <v>107</v>
      </c>
      <c r="B73" s="14"/>
      <c r="C73" s="14"/>
      <c r="D73" s="14"/>
      <c r="E73" s="14"/>
      <c r="F73" s="14"/>
      <c r="G73" s="60"/>
      <c r="H73" s="35"/>
      <c r="I73" s="92"/>
      <c r="K73" s="34"/>
    </row>
    <row r="74" spans="1:11" ht="21" customHeight="1">
      <c r="A74" s="15" t="s">
        <v>37</v>
      </c>
      <c r="B74" s="36"/>
      <c r="C74" s="36"/>
      <c r="D74" s="36"/>
      <c r="E74" s="36"/>
      <c r="F74" s="36"/>
      <c r="G74" s="60"/>
      <c r="H74" s="36"/>
      <c r="I74" s="92"/>
      <c r="K74" s="34"/>
    </row>
    <row r="75" spans="1:11" ht="21" customHeight="1">
      <c r="A75" s="15" t="s">
        <v>170</v>
      </c>
      <c r="B75" s="36"/>
      <c r="C75" s="36"/>
      <c r="D75" s="36"/>
      <c r="E75" s="36"/>
      <c r="F75" s="36"/>
      <c r="G75" s="60"/>
      <c r="H75" s="36"/>
      <c r="I75" s="92"/>
      <c r="K75" s="34"/>
    </row>
    <row r="76" spans="2:15" ht="21" customHeight="1">
      <c r="B76" s="37"/>
      <c r="C76" s="37"/>
      <c r="D76" s="37"/>
      <c r="E76" s="37"/>
      <c r="F76" s="37"/>
      <c r="H76" s="37"/>
      <c r="I76" s="93"/>
      <c r="K76" s="38"/>
      <c r="O76" s="38" t="s">
        <v>53</v>
      </c>
    </row>
    <row r="77" spans="2:15" ht="21" customHeight="1">
      <c r="B77" s="37"/>
      <c r="C77" s="37"/>
      <c r="D77" s="37"/>
      <c r="E77" s="37"/>
      <c r="F77" s="37"/>
      <c r="H77" s="37"/>
      <c r="I77" s="164" t="s">
        <v>97</v>
      </c>
      <c r="J77" s="164"/>
      <c r="K77" s="164"/>
      <c r="M77" s="163" t="s">
        <v>98</v>
      </c>
      <c r="N77" s="163"/>
      <c r="O77" s="163"/>
    </row>
    <row r="78" spans="2:15" ht="21" customHeight="1">
      <c r="B78" s="37"/>
      <c r="C78" s="37"/>
      <c r="D78" s="37"/>
      <c r="E78" s="37"/>
      <c r="F78" s="37"/>
      <c r="G78" s="61" t="s">
        <v>13</v>
      </c>
      <c r="H78" s="62"/>
      <c r="I78" s="94" t="s">
        <v>171</v>
      </c>
      <c r="K78" s="41" t="s">
        <v>166</v>
      </c>
      <c r="M78" s="94" t="s">
        <v>171</v>
      </c>
      <c r="N78" s="42"/>
      <c r="O78" s="41" t="s">
        <v>166</v>
      </c>
    </row>
    <row r="79" spans="2:15" ht="21" customHeight="1">
      <c r="B79" s="37"/>
      <c r="C79" s="37"/>
      <c r="D79" s="37"/>
      <c r="E79" s="37"/>
      <c r="F79" s="37"/>
      <c r="G79" s="43"/>
      <c r="H79" s="62"/>
      <c r="I79" s="95" t="s">
        <v>82</v>
      </c>
      <c r="K79" s="43" t="s">
        <v>83</v>
      </c>
      <c r="M79" s="95" t="s">
        <v>82</v>
      </c>
      <c r="N79" s="43"/>
      <c r="O79" s="43" t="s">
        <v>83</v>
      </c>
    </row>
    <row r="80" spans="2:15" ht="21" customHeight="1">
      <c r="B80" s="37"/>
      <c r="C80" s="37"/>
      <c r="D80" s="37"/>
      <c r="E80" s="37"/>
      <c r="F80" s="37"/>
      <c r="G80" s="43"/>
      <c r="H80" s="62"/>
      <c r="I80" s="95" t="s">
        <v>84</v>
      </c>
      <c r="K80" s="43"/>
      <c r="M80" s="95" t="s">
        <v>84</v>
      </c>
      <c r="N80" s="43"/>
      <c r="O80" s="43"/>
    </row>
    <row r="81" spans="1:11" ht="21" customHeight="1">
      <c r="A81" s="63" t="s">
        <v>41</v>
      </c>
      <c r="D81" s="17"/>
      <c r="E81" s="17"/>
      <c r="F81" s="17"/>
      <c r="H81" s="17"/>
      <c r="I81" s="96"/>
      <c r="K81" s="72"/>
    </row>
    <row r="82" spans="1:11" ht="21" customHeight="1">
      <c r="A82" s="22" t="s">
        <v>18</v>
      </c>
      <c r="E82" s="68"/>
      <c r="F82" s="68"/>
      <c r="H82" s="45"/>
      <c r="I82" s="5"/>
      <c r="K82" s="57"/>
    </row>
    <row r="83" spans="1:11" ht="21" customHeight="1">
      <c r="A83" s="7" t="s">
        <v>14</v>
      </c>
      <c r="E83" s="68"/>
      <c r="F83" s="68"/>
      <c r="G83" s="44" t="s">
        <v>63</v>
      </c>
      <c r="H83" s="45"/>
      <c r="I83" s="77"/>
      <c r="K83" s="74"/>
    </row>
    <row r="84" spans="2:11" ht="21" customHeight="1">
      <c r="B84" s="7" t="s">
        <v>91</v>
      </c>
      <c r="E84" s="68"/>
      <c r="F84" s="68"/>
      <c r="H84" s="45"/>
      <c r="I84" s="77"/>
      <c r="K84" s="74"/>
    </row>
    <row r="85" spans="3:15" ht="21" customHeight="1" thickBot="1">
      <c r="C85" s="7" t="s">
        <v>159</v>
      </c>
      <c r="E85" s="68"/>
      <c r="F85" s="68"/>
      <c r="H85" s="45"/>
      <c r="I85" s="75">
        <v>601733</v>
      </c>
      <c r="K85" s="75">
        <v>601733</v>
      </c>
      <c r="M85" s="75">
        <v>601733</v>
      </c>
      <c r="O85" s="75">
        <v>601733</v>
      </c>
    </row>
    <row r="86" spans="2:11" ht="21" customHeight="1" thickTop="1">
      <c r="B86" s="7" t="s">
        <v>94</v>
      </c>
      <c r="E86" s="68"/>
      <c r="F86" s="68"/>
      <c r="H86" s="45"/>
      <c r="I86" s="76"/>
      <c r="K86" s="76"/>
    </row>
    <row r="87" spans="3:15" ht="21" customHeight="1">
      <c r="C87" s="7" t="s">
        <v>160</v>
      </c>
      <c r="E87" s="68"/>
      <c r="F87" s="68"/>
      <c r="H87" s="45"/>
      <c r="I87" s="5">
        <f>'SE-Conso'!C23</f>
        <v>442931</v>
      </c>
      <c r="K87" s="77">
        <f>'SE-Conso'!C19</f>
        <v>442931</v>
      </c>
      <c r="M87" s="5">
        <f>'SE-Separate'!C23</f>
        <v>442931</v>
      </c>
      <c r="O87" s="3">
        <f>'SE-Separate'!C19</f>
        <v>442931</v>
      </c>
    </row>
    <row r="88" spans="1:15" ht="21" customHeight="1">
      <c r="A88" s="7" t="s">
        <v>60</v>
      </c>
      <c r="E88" s="68"/>
      <c r="F88" s="68"/>
      <c r="G88" s="44" t="s">
        <v>63</v>
      </c>
      <c r="H88" s="45"/>
      <c r="I88" s="5">
        <f>'SE-Conso'!E23</f>
        <v>519409</v>
      </c>
      <c r="K88" s="5">
        <f>'SE-Conso'!E19</f>
        <v>519409</v>
      </c>
      <c r="M88" s="5">
        <f>'SE-Separate'!E23</f>
        <v>519409</v>
      </c>
      <c r="O88" s="3">
        <f>'SE-Separate'!E19</f>
        <v>519409</v>
      </c>
    </row>
    <row r="89" spans="1:13" ht="21" customHeight="1">
      <c r="A89" s="7" t="s">
        <v>21</v>
      </c>
      <c r="E89" s="68"/>
      <c r="F89" s="68"/>
      <c r="H89" s="45"/>
      <c r="I89" s="5"/>
      <c r="K89" s="5"/>
      <c r="M89" s="5"/>
    </row>
    <row r="90" spans="2:15" ht="21" customHeight="1">
      <c r="B90" s="7" t="s">
        <v>80</v>
      </c>
      <c r="E90" s="68"/>
      <c r="F90" s="68"/>
      <c r="H90" s="45"/>
      <c r="I90" s="5">
        <f>'SE-Conso'!I23</f>
        <v>30000</v>
      </c>
      <c r="K90" s="5">
        <f>'SE-Conso'!I19</f>
        <v>30000</v>
      </c>
      <c r="M90" s="5">
        <f>'SE-Separate'!I23</f>
        <v>30000</v>
      </c>
      <c r="O90" s="3">
        <f>'SE-Separate'!I19</f>
        <v>30000</v>
      </c>
    </row>
    <row r="91" spans="2:15" ht="21" customHeight="1">
      <c r="B91" s="7" t="s">
        <v>81</v>
      </c>
      <c r="E91" s="68"/>
      <c r="F91" s="68"/>
      <c r="H91" s="45"/>
      <c r="I91" s="5">
        <f>'SE-Conso'!K23</f>
        <v>92494</v>
      </c>
      <c r="K91" s="112">
        <f>'SE-Conso'!K19</f>
        <v>116089</v>
      </c>
      <c r="M91" s="5">
        <f>'SE-Separate'!K23</f>
        <v>75686</v>
      </c>
      <c r="O91" s="112">
        <f>'SE-Separate'!K19</f>
        <v>98849</v>
      </c>
    </row>
    <row r="92" spans="1:15" ht="21" customHeight="1">
      <c r="A92" s="78" t="s">
        <v>19</v>
      </c>
      <c r="B92" s="22"/>
      <c r="E92" s="68"/>
      <c r="F92" s="68"/>
      <c r="H92" s="45"/>
      <c r="I92" s="110">
        <f>SUM(I87:I91)</f>
        <v>1084834</v>
      </c>
      <c r="K92" s="110">
        <f>SUM(K87:K91)</f>
        <v>1108429</v>
      </c>
      <c r="M92" s="110">
        <f>SUM(M87:M91)</f>
        <v>1068026</v>
      </c>
      <c r="O92" s="110">
        <f>SUM(O87:O91)</f>
        <v>1091189</v>
      </c>
    </row>
    <row r="93" spans="1:15" ht="21" customHeight="1" thickBot="1">
      <c r="A93" s="78" t="s">
        <v>20</v>
      </c>
      <c r="B93" s="22"/>
      <c r="E93" s="68"/>
      <c r="F93" s="68"/>
      <c r="H93" s="45"/>
      <c r="I93" s="98">
        <f>SUM(I70,I92)</f>
        <v>1564767</v>
      </c>
      <c r="K93" s="98">
        <f>SUM(K70,K92)</f>
        <v>2017458</v>
      </c>
      <c r="M93" s="98">
        <f>SUM(M70,M92)</f>
        <v>1542293</v>
      </c>
      <c r="O93" s="98">
        <f>SUM(O70,O92)</f>
        <v>1992938</v>
      </c>
    </row>
    <row r="94" spans="1:15" ht="21" customHeight="1" thickTop="1">
      <c r="A94" s="47"/>
      <c r="E94" s="68"/>
      <c r="F94" s="68"/>
      <c r="H94" s="45"/>
      <c r="I94" s="3">
        <f>SUM(I93-I41)</f>
        <v>0</v>
      </c>
      <c r="K94" s="3">
        <f>SUM(K93-K41)</f>
        <v>0</v>
      </c>
      <c r="M94" s="3">
        <f>SUM(M93-M41)</f>
        <v>0</v>
      </c>
      <c r="O94" s="3">
        <f>SUM(O93-O41)</f>
        <v>0</v>
      </c>
    </row>
    <row r="95" spans="1:11" ht="21" customHeight="1">
      <c r="A95" s="7" t="s">
        <v>22</v>
      </c>
      <c r="D95" s="30"/>
      <c r="G95" s="70"/>
      <c r="H95" s="33"/>
      <c r="K95" s="7"/>
    </row>
    <row r="96" spans="4:8" ht="21" customHeight="1">
      <c r="D96" s="30"/>
      <c r="G96" s="70"/>
      <c r="H96" s="33"/>
    </row>
    <row r="97" spans="1:8" ht="21" customHeight="1">
      <c r="A97" s="79"/>
      <c r="B97" s="79"/>
      <c r="C97" s="79"/>
      <c r="D97" s="79"/>
      <c r="E97" s="79"/>
      <c r="F97" s="79"/>
      <c r="G97" s="70"/>
      <c r="H97" s="33"/>
    </row>
    <row r="98" spans="1:8" ht="21" customHeight="1">
      <c r="A98" s="23"/>
      <c r="B98" s="23"/>
      <c r="C98" s="23"/>
      <c r="D98" s="23"/>
      <c r="E98" s="23"/>
      <c r="F98" s="23"/>
      <c r="G98" s="70"/>
      <c r="H98" s="33"/>
    </row>
    <row r="99" spans="1:8" ht="21" customHeight="1">
      <c r="A99" s="23"/>
      <c r="B99" s="23"/>
      <c r="C99" s="23"/>
      <c r="D99" s="23"/>
      <c r="E99" s="23"/>
      <c r="F99" s="23"/>
      <c r="G99" s="48" t="s">
        <v>85</v>
      </c>
      <c r="H99" s="33"/>
    </row>
    <row r="100" spans="1:8" ht="21" customHeight="1">
      <c r="A100" s="79"/>
      <c r="B100" s="79"/>
      <c r="C100" s="79"/>
      <c r="D100" s="79"/>
      <c r="E100" s="79"/>
      <c r="F100" s="79"/>
      <c r="G100" s="70"/>
      <c r="H100" s="33"/>
    </row>
    <row r="101" spans="5:8" ht="21" customHeight="1">
      <c r="E101" s="68"/>
      <c r="F101" s="68"/>
      <c r="H101" s="45"/>
    </row>
    <row r="102" spans="5:8" ht="21" customHeight="1">
      <c r="E102" s="68"/>
      <c r="F102" s="68"/>
      <c r="H102" s="45"/>
    </row>
    <row r="103" spans="5:8" ht="21" customHeight="1">
      <c r="E103" s="68"/>
      <c r="F103" s="68"/>
      <c r="H103" s="45"/>
    </row>
    <row r="104" spans="5:8" ht="21" customHeight="1">
      <c r="E104" s="68"/>
      <c r="F104" s="68"/>
      <c r="H104" s="45"/>
    </row>
    <row r="105" spans="5:8" ht="21" customHeight="1">
      <c r="E105" s="68"/>
      <c r="F105" s="68"/>
      <c r="H105" s="45"/>
    </row>
    <row r="106" spans="5:8" ht="21" customHeight="1">
      <c r="E106" s="68"/>
      <c r="F106" s="68"/>
      <c r="H106" s="45"/>
    </row>
    <row r="107" spans="5:8" ht="21" customHeight="1">
      <c r="E107" s="68"/>
      <c r="F107" s="68"/>
      <c r="H107" s="45"/>
    </row>
    <row r="108" spans="5:8" ht="21" customHeight="1">
      <c r="E108" s="68"/>
      <c r="F108" s="68"/>
      <c r="H108" s="45"/>
    </row>
    <row r="109" spans="5:8" ht="21" customHeight="1">
      <c r="E109" s="68"/>
      <c r="F109" s="68"/>
      <c r="H109" s="45"/>
    </row>
    <row r="110" spans="5:8" ht="21" customHeight="1">
      <c r="E110" s="68"/>
      <c r="F110" s="68"/>
      <c r="H110" s="45"/>
    </row>
    <row r="111" spans="5:8" ht="21" customHeight="1">
      <c r="E111" s="68"/>
      <c r="F111" s="68"/>
      <c r="H111" s="45"/>
    </row>
    <row r="112" spans="5:8" ht="21" customHeight="1">
      <c r="E112" s="68"/>
      <c r="F112" s="68"/>
      <c r="H112" s="45"/>
    </row>
    <row r="113" spans="5:8" ht="21" customHeight="1">
      <c r="E113" s="68"/>
      <c r="F113" s="68"/>
      <c r="H113" s="45"/>
    </row>
    <row r="114" spans="5:8" ht="21" customHeight="1">
      <c r="E114" s="68"/>
      <c r="F114" s="68"/>
      <c r="H114" s="45"/>
    </row>
    <row r="115" spans="5:8" ht="21" customHeight="1">
      <c r="E115" s="68"/>
      <c r="F115" s="68"/>
      <c r="H115" s="45"/>
    </row>
    <row r="116" spans="5:8" ht="21" customHeight="1">
      <c r="E116" s="68"/>
      <c r="F116" s="68"/>
      <c r="H116" s="45"/>
    </row>
    <row r="117" spans="5:8" ht="21" customHeight="1">
      <c r="E117" s="68"/>
      <c r="F117" s="68"/>
      <c r="H117" s="45"/>
    </row>
    <row r="118" spans="5:8" ht="21" customHeight="1">
      <c r="E118" s="68"/>
      <c r="F118" s="68"/>
      <c r="H118" s="45"/>
    </row>
    <row r="119" spans="5:8" ht="21" customHeight="1">
      <c r="E119" s="68"/>
      <c r="F119" s="68"/>
      <c r="H119" s="45"/>
    </row>
    <row r="120" spans="5:8" ht="21" customHeight="1">
      <c r="E120" s="68"/>
      <c r="F120" s="68"/>
      <c r="H120" s="45"/>
    </row>
    <row r="121" spans="5:8" ht="21" customHeight="1">
      <c r="E121" s="68"/>
      <c r="F121" s="68"/>
      <c r="H121" s="45"/>
    </row>
  </sheetData>
  <sheetProtection/>
  <mergeCells count="6">
    <mergeCell ref="M5:O5"/>
    <mergeCell ref="M48:O48"/>
    <mergeCell ref="M77:O77"/>
    <mergeCell ref="I5:K5"/>
    <mergeCell ref="I48:K48"/>
    <mergeCell ref="I77:K77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43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140625" defaultRowHeight="21" customHeight="1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" customHeight="1">
      <c r="A1" s="23"/>
      <c r="B1" s="23"/>
      <c r="C1" s="32"/>
      <c r="D1" s="33"/>
      <c r="E1" s="1"/>
      <c r="G1" s="1"/>
      <c r="K1" s="1" t="s">
        <v>54</v>
      </c>
    </row>
    <row r="2" spans="1:7" ht="21" customHeight="1">
      <c r="A2" s="10" t="s">
        <v>107</v>
      </c>
      <c r="B2" s="30"/>
      <c r="C2" s="72"/>
      <c r="D2" s="52"/>
      <c r="E2" s="72"/>
      <c r="G2" s="72"/>
    </row>
    <row r="3" spans="1:7" ht="21" customHeight="1">
      <c r="A3" s="15" t="s">
        <v>126</v>
      </c>
      <c r="B3" s="17"/>
      <c r="C3" s="72"/>
      <c r="D3" s="17"/>
      <c r="E3" s="72"/>
      <c r="G3" s="72"/>
    </row>
    <row r="4" spans="1:7" ht="21" customHeight="1">
      <c r="A4" s="2" t="s">
        <v>169</v>
      </c>
      <c r="B4" s="37"/>
      <c r="C4" s="72"/>
      <c r="D4" s="17"/>
      <c r="E4" s="72"/>
      <c r="G4" s="72"/>
    </row>
    <row r="5" spans="2:11" ht="21" customHeight="1">
      <c r="B5" s="37"/>
      <c r="C5" s="38"/>
      <c r="D5" s="37"/>
      <c r="E5" s="39"/>
      <c r="G5" s="39"/>
      <c r="K5" s="39" t="s">
        <v>76</v>
      </c>
    </row>
    <row r="6" spans="2:11" ht="21" customHeight="1">
      <c r="B6" s="37"/>
      <c r="C6" s="38"/>
      <c r="D6" s="37"/>
      <c r="E6" s="165" t="s">
        <v>97</v>
      </c>
      <c r="F6" s="165"/>
      <c r="G6" s="165"/>
      <c r="I6" s="163" t="s">
        <v>98</v>
      </c>
      <c r="J6" s="163"/>
      <c r="K6" s="163"/>
    </row>
    <row r="7" spans="2:11" ht="21" customHeight="1">
      <c r="B7" s="37"/>
      <c r="C7" s="40" t="s">
        <v>13</v>
      </c>
      <c r="D7" s="37"/>
      <c r="E7" s="41">
        <v>2566</v>
      </c>
      <c r="G7" s="41">
        <v>2565</v>
      </c>
      <c r="I7" s="41">
        <v>2566</v>
      </c>
      <c r="J7" s="42"/>
      <c r="K7" s="41">
        <v>2565</v>
      </c>
    </row>
    <row r="8" spans="1:11" ht="21" customHeight="1">
      <c r="A8" s="22" t="s">
        <v>52</v>
      </c>
      <c r="C8" s="42"/>
      <c r="D8" s="42"/>
      <c r="E8" s="43"/>
      <c r="G8" s="43"/>
      <c r="I8" s="43"/>
      <c r="J8" s="42"/>
      <c r="K8" s="43"/>
    </row>
    <row r="9" spans="1:11" ht="21" customHeight="1">
      <c r="A9" s="22" t="s">
        <v>16</v>
      </c>
      <c r="C9" s="44"/>
      <c r="D9" s="45"/>
      <c r="E9" s="32"/>
      <c r="G9" s="32"/>
      <c r="I9" s="32"/>
      <c r="J9" s="45"/>
      <c r="K9" s="32"/>
    </row>
    <row r="10" spans="1:11" ht="21" customHeight="1">
      <c r="A10" s="7" t="s">
        <v>25</v>
      </c>
      <c r="C10" s="44" t="s">
        <v>92</v>
      </c>
      <c r="D10" s="68"/>
      <c r="E10" s="141">
        <v>17542</v>
      </c>
      <c r="F10" s="82"/>
      <c r="G10" s="142">
        <v>29942</v>
      </c>
      <c r="H10" s="143"/>
      <c r="I10" s="142">
        <v>16827</v>
      </c>
      <c r="J10" s="143"/>
      <c r="K10" s="142">
        <v>28906</v>
      </c>
    </row>
    <row r="11" spans="1:11" ht="21" customHeight="1">
      <c r="A11" s="7" t="s">
        <v>27</v>
      </c>
      <c r="C11" s="44" t="s">
        <v>158</v>
      </c>
      <c r="D11" s="68"/>
      <c r="E11" s="141">
        <v>9913</v>
      </c>
      <c r="F11" s="82"/>
      <c r="G11" s="142">
        <v>11159</v>
      </c>
      <c r="H11" s="143"/>
      <c r="I11" s="142">
        <v>6100</v>
      </c>
      <c r="J11" s="143"/>
      <c r="K11" s="120">
        <v>3706</v>
      </c>
    </row>
    <row r="12" spans="1:11" ht="21" customHeight="1">
      <c r="A12" s="47" t="s">
        <v>26</v>
      </c>
      <c r="C12" s="44"/>
      <c r="D12" s="68"/>
      <c r="E12" s="141">
        <v>3202</v>
      </c>
      <c r="F12" s="82"/>
      <c r="G12" s="142">
        <v>4431</v>
      </c>
      <c r="H12" s="143"/>
      <c r="I12" s="142">
        <v>2444</v>
      </c>
      <c r="J12" s="143"/>
      <c r="K12" s="119">
        <v>4055</v>
      </c>
    </row>
    <row r="13" spans="1:11" ht="21" customHeight="1">
      <c r="A13" s="22" t="s">
        <v>7</v>
      </c>
      <c r="C13" s="44"/>
      <c r="D13" s="68"/>
      <c r="E13" s="122">
        <f>SUM(E10:E12)</f>
        <v>30657</v>
      </c>
      <c r="F13" s="82"/>
      <c r="G13" s="122">
        <f>SUM(G10:G12)</f>
        <v>45532</v>
      </c>
      <c r="H13" s="143"/>
      <c r="I13" s="122">
        <f>SUM(I10:I12)</f>
        <v>25371</v>
      </c>
      <c r="J13" s="143"/>
      <c r="K13" s="127">
        <f>SUM(K10:K12)</f>
        <v>36667</v>
      </c>
    </row>
    <row r="14" spans="1:11" ht="21" customHeight="1">
      <c r="A14" s="22" t="s">
        <v>15</v>
      </c>
      <c r="C14" s="44"/>
      <c r="D14" s="68"/>
      <c r="E14" s="119"/>
      <c r="F14" s="82"/>
      <c r="G14" s="119"/>
      <c r="H14" s="143"/>
      <c r="I14" s="119"/>
      <c r="J14" s="143"/>
      <c r="K14" s="121"/>
    </row>
    <row r="15" spans="1:11" ht="21" customHeight="1">
      <c r="A15" s="7" t="s">
        <v>116</v>
      </c>
      <c r="C15" s="44"/>
      <c r="D15" s="68"/>
      <c r="E15" s="119">
        <v>6169</v>
      </c>
      <c r="F15" s="82"/>
      <c r="G15" s="119">
        <v>6413</v>
      </c>
      <c r="H15" s="143"/>
      <c r="I15" s="119">
        <v>3741</v>
      </c>
      <c r="J15" s="143"/>
      <c r="K15" s="119">
        <v>3658</v>
      </c>
    </row>
    <row r="16" spans="1:11" ht="21" customHeight="1">
      <c r="A16" s="48" t="s">
        <v>32</v>
      </c>
      <c r="C16" s="44"/>
      <c r="D16" s="68"/>
      <c r="E16" s="119">
        <v>18602</v>
      </c>
      <c r="F16" s="82"/>
      <c r="G16" s="119">
        <v>17257</v>
      </c>
      <c r="H16" s="143"/>
      <c r="I16" s="119">
        <v>17119</v>
      </c>
      <c r="J16" s="143"/>
      <c r="K16" s="119">
        <v>15902</v>
      </c>
    </row>
    <row r="17" spans="1:11" ht="21" customHeight="1">
      <c r="A17" s="48" t="s">
        <v>131</v>
      </c>
      <c r="C17" s="44" t="s">
        <v>129</v>
      </c>
      <c r="D17" s="68"/>
      <c r="E17" s="119">
        <v>17324</v>
      </c>
      <c r="F17" s="82"/>
      <c r="G17" s="119">
        <v>31779</v>
      </c>
      <c r="H17" s="143"/>
      <c r="I17" s="119">
        <v>15642</v>
      </c>
      <c r="J17" s="143"/>
      <c r="K17" s="119">
        <v>30073</v>
      </c>
    </row>
    <row r="18" spans="1:11" ht="21" customHeight="1">
      <c r="A18" s="22" t="s">
        <v>9</v>
      </c>
      <c r="C18" s="44"/>
      <c r="D18" s="68"/>
      <c r="E18" s="122">
        <f>SUM(E15:E17)</f>
        <v>42095</v>
      </c>
      <c r="F18" s="82"/>
      <c r="G18" s="122">
        <f>SUM(G15:G17)</f>
        <v>55449</v>
      </c>
      <c r="H18" s="143"/>
      <c r="I18" s="122">
        <f>SUM(I15:I17)</f>
        <v>36502</v>
      </c>
      <c r="J18" s="143"/>
      <c r="K18" s="127">
        <f>SUM(K15:K17)</f>
        <v>49633</v>
      </c>
    </row>
    <row r="19" spans="1:11" ht="21" customHeight="1">
      <c r="A19" s="49" t="s">
        <v>176</v>
      </c>
      <c r="B19" s="22"/>
      <c r="C19" s="44"/>
      <c r="D19" s="68"/>
      <c r="E19" s="119">
        <f>E13-E18</f>
        <v>-11438</v>
      </c>
      <c r="F19" s="82"/>
      <c r="G19" s="119">
        <f>G13-G18</f>
        <v>-9917</v>
      </c>
      <c r="H19" s="143"/>
      <c r="I19" s="119">
        <f>I13-I18</f>
        <v>-11131</v>
      </c>
      <c r="J19" s="143"/>
      <c r="K19" s="121">
        <f>K13-K18</f>
        <v>-12966</v>
      </c>
    </row>
    <row r="20" spans="1:11" ht="21" customHeight="1">
      <c r="A20" s="7" t="s">
        <v>132</v>
      </c>
      <c r="C20" s="50"/>
      <c r="D20" s="68"/>
      <c r="E20" s="117">
        <v>-13768</v>
      </c>
      <c r="F20" s="82"/>
      <c r="G20" s="117">
        <v>-12768</v>
      </c>
      <c r="H20" s="143"/>
      <c r="I20" s="117">
        <v>-13751</v>
      </c>
      <c r="J20" s="143"/>
      <c r="K20" s="117">
        <v>-12791</v>
      </c>
    </row>
    <row r="21" spans="1:11" ht="21" customHeight="1">
      <c r="A21" s="49" t="s">
        <v>184</v>
      </c>
      <c r="C21" s="44"/>
      <c r="D21" s="68"/>
      <c r="E21" s="120">
        <f>SUM(E19:E20)</f>
        <v>-25206</v>
      </c>
      <c r="F21" s="82"/>
      <c r="G21" s="120">
        <f>SUM(G19:G20)</f>
        <v>-22685</v>
      </c>
      <c r="H21" s="143"/>
      <c r="I21" s="120">
        <f>SUM(I19:I20)</f>
        <v>-24882</v>
      </c>
      <c r="J21" s="143"/>
      <c r="K21" s="130">
        <f>SUM(K19:K20)</f>
        <v>-25757</v>
      </c>
    </row>
    <row r="22" spans="1:11" ht="21" customHeight="1">
      <c r="A22" s="7" t="s">
        <v>177</v>
      </c>
      <c r="C22" s="44" t="s">
        <v>174</v>
      </c>
      <c r="D22" s="68"/>
      <c r="E22" s="123">
        <v>1611</v>
      </c>
      <c r="F22" s="82"/>
      <c r="G22" s="123">
        <v>1699</v>
      </c>
      <c r="H22" s="143"/>
      <c r="I22" s="123">
        <v>1719</v>
      </c>
      <c r="J22" s="143"/>
      <c r="K22" s="123">
        <v>3532</v>
      </c>
    </row>
    <row r="23" spans="1:11" ht="21" customHeight="1">
      <c r="A23" s="22" t="s">
        <v>156</v>
      </c>
      <c r="C23" s="44"/>
      <c r="D23" s="68"/>
      <c r="E23" s="89">
        <f>SUM(E21:E22)</f>
        <v>-23595</v>
      </c>
      <c r="F23" s="82"/>
      <c r="G23" s="122">
        <f>SUM(G21:G22)</f>
        <v>-20986</v>
      </c>
      <c r="H23" s="143"/>
      <c r="I23" s="122">
        <f>SUM(I21:I22)</f>
        <v>-23163</v>
      </c>
      <c r="J23" s="143"/>
      <c r="K23" s="127">
        <f>SUM(K21:K22)</f>
        <v>-22225</v>
      </c>
    </row>
    <row r="24" spans="1:11" ht="21" customHeight="1">
      <c r="A24" s="22"/>
      <c r="C24" s="44"/>
      <c r="D24" s="45"/>
      <c r="E24" s="88"/>
      <c r="F24" s="82"/>
      <c r="G24" s="4"/>
      <c r="H24" s="82"/>
      <c r="I24" s="88"/>
      <c r="J24" s="46"/>
      <c r="K24" s="4"/>
    </row>
    <row r="25" spans="1:11" ht="21" customHeight="1">
      <c r="A25" s="22" t="s">
        <v>73</v>
      </c>
      <c r="C25" s="44"/>
      <c r="D25" s="45"/>
      <c r="E25" s="91">
        <v>0</v>
      </c>
      <c r="F25" s="82"/>
      <c r="G25" s="51">
        <v>0</v>
      </c>
      <c r="H25" s="82"/>
      <c r="I25" s="91">
        <v>0</v>
      </c>
      <c r="J25" s="46"/>
      <c r="K25" s="51">
        <v>0</v>
      </c>
    </row>
    <row r="26" spans="1:11" ht="21" customHeight="1">
      <c r="A26" s="22"/>
      <c r="C26" s="44"/>
      <c r="D26" s="45"/>
      <c r="E26" s="88"/>
      <c r="F26" s="82"/>
      <c r="G26" s="4"/>
      <c r="H26" s="82"/>
      <c r="I26" s="88"/>
      <c r="J26" s="46"/>
      <c r="K26" s="4"/>
    </row>
    <row r="27" spans="1:11" ht="21" customHeight="1" thickBot="1">
      <c r="A27" s="22" t="s">
        <v>55</v>
      </c>
      <c r="C27" s="44"/>
      <c r="D27" s="45"/>
      <c r="E27" s="97">
        <f>SUM(E23:E25)</f>
        <v>-23595</v>
      </c>
      <c r="F27" s="82"/>
      <c r="G27" s="98">
        <f>SUM(G23:G25)</f>
        <v>-20986</v>
      </c>
      <c r="H27" s="82"/>
      <c r="I27" s="97">
        <f>SUM(I23:I25)</f>
        <v>-23163</v>
      </c>
      <c r="J27" s="46"/>
      <c r="K27" s="98">
        <f>SUM(K23:K25)</f>
        <v>-22225</v>
      </c>
    </row>
    <row r="28" spans="1:11" ht="21" customHeight="1" thickTop="1">
      <c r="A28" s="22"/>
      <c r="C28" s="44"/>
      <c r="D28" s="45"/>
      <c r="E28" s="88"/>
      <c r="F28" s="82"/>
      <c r="G28" s="4"/>
      <c r="H28" s="82"/>
      <c r="I28" s="88"/>
      <c r="J28" s="46"/>
      <c r="K28" s="4"/>
    </row>
    <row r="29" spans="1:11" ht="21" customHeight="1">
      <c r="A29" s="22" t="s">
        <v>185</v>
      </c>
      <c r="B29" s="23"/>
      <c r="C29" s="118">
        <v>20</v>
      </c>
      <c r="D29" s="30"/>
      <c r="E29" s="82"/>
      <c r="F29" s="82"/>
      <c r="H29" s="82"/>
      <c r="I29" s="82"/>
      <c r="J29" s="23"/>
      <c r="K29" s="23"/>
    </row>
    <row r="30" spans="1:4" ht="21" customHeight="1">
      <c r="A30" s="7" t="s">
        <v>178</v>
      </c>
      <c r="B30" s="23"/>
      <c r="C30" s="144"/>
      <c r="D30" s="30"/>
    </row>
    <row r="31" spans="1:11" ht="21" customHeight="1" thickBot="1">
      <c r="A31" s="7" t="s">
        <v>179</v>
      </c>
      <c r="B31" s="23"/>
      <c r="C31" s="144"/>
      <c r="D31" s="30"/>
      <c r="E31" s="146">
        <v>-0.053015029428962974</v>
      </c>
      <c r="F31" s="145"/>
      <c r="G31" s="146">
        <v>-0.05</v>
      </c>
      <c r="H31" s="147"/>
      <c r="I31" s="146">
        <v>-0.05203970821640391</v>
      </c>
      <c r="J31" s="148"/>
      <c r="K31" s="154">
        <v>-0.053</v>
      </c>
    </row>
    <row r="32" spans="1:11" ht="21" customHeight="1" thickBot="1" thickTop="1">
      <c r="A32" s="7" t="s">
        <v>119</v>
      </c>
      <c r="B32" s="23"/>
      <c r="C32" s="144"/>
      <c r="D32" s="30"/>
      <c r="E32" s="149">
        <v>442931</v>
      </c>
      <c r="F32" s="82"/>
      <c r="G32" s="150">
        <v>415562</v>
      </c>
      <c r="H32" s="143"/>
      <c r="I32" s="150">
        <v>442931</v>
      </c>
      <c r="J32" s="143"/>
      <c r="K32" s="150">
        <v>415562</v>
      </c>
    </row>
    <row r="33" spans="2:7" ht="21" customHeight="1" thickTop="1">
      <c r="B33" s="23"/>
      <c r="C33" s="53"/>
      <c r="D33" s="52"/>
      <c r="E33" s="53"/>
      <c r="G33" s="53"/>
    </row>
    <row r="34" spans="1:15" ht="21" customHeight="1">
      <c r="A34" s="155" t="s">
        <v>180</v>
      </c>
      <c r="B34" s="156"/>
      <c r="C34" s="157"/>
      <c r="D34" s="158"/>
      <c r="E34" s="159"/>
      <c r="F34" s="158"/>
      <c r="G34" s="159"/>
      <c r="H34" s="159"/>
      <c r="I34" s="158"/>
      <c r="J34" s="159"/>
      <c r="K34" s="158"/>
      <c r="L34" s="159"/>
      <c r="M34" s="158"/>
      <c r="N34" s="157"/>
      <c r="O34" s="158"/>
    </row>
    <row r="35" spans="1:11" ht="21" customHeight="1" thickBot="1">
      <c r="A35" s="160" t="s">
        <v>179</v>
      </c>
      <c r="B35" s="156"/>
      <c r="C35" s="157"/>
      <c r="D35" s="158"/>
      <c r="E35" s="161">
        <f>E23/E36</f>
        <v>-0.053270148172062916</v>
      </c>
      <c r="F35" s="159"/>
      <c r="G35" s="161">
        <f>G23/G36</f>
        <v>-0.04976322984371036</v>
      </c>
      <c r="H35" s="159"/>
      <c r="I35" s="161">
        <f>I23/I36</f>
        <v>-0.05229482695950385</v>
      </c>
      <c r="J35" s="157"/>
      <c r="K35" s="161">
        <f>K23/K36</f>
        <v>-0.05270121906396944</v>
      </c>
    </row>
    <row r="36" spans="1:11" ht="21" customHeight="1" thickBot="1" thickTop="1">
      <c r="A36" s="160" t="s">
        <v>119</v>
      </c>
      <c r="B36" s="156"/>
      <c r="C36" s="156"/>
      <c r="D36" s="156"/>
      <c r="E36" s="162">
        <v>442931</v>
      </c>
      <c r="F36" s="159"/>
      <c r="G36" s="162">
        <v>421717</v>
      </c>
      <c r="H36" s="159"/>
      <c r="I36" s="162">
        <v>442931</v>
      </c>
      <c r="J36" s="157"/>
      <c r="K36" s="162">
        <v>421717</v>
      </c>
    </row>
    <row r="37" spans="2:7" ht="21" customHeight="1" thickTop="1">
      <c r="B37" s="23"/>
      <c r="C37" s="53"/>
      <c r="D37" s="52"/>
      <c r="E37" s="53"/>
      <c r="G37" s="53"/>
    </row>
    <row r="38" spans="1:7" ht="21" customHeight="1">
      <c r="A38" s="7" t="s">
        <v>22</v>
      </c>
      <c r="C38" s="32"/>
      <c r="D38" s="33"/>
      <c r="E38" s="32"/>
      <c r="G38" s="32"/>
    </row>
    <row r="39" spans="3:7" ht="21" customHeight="1">
      <c r="C39" s="32"/>
      <c r="D39" s="45"/>
      <c r="E39" s="32"/>
      <c r="G39" s="32"/>
    </row>
  </sheetData>
  <sheetProtection/>
  <mergeCells count="2">
    <mergeCell ref="I6:K6"/>
    <mergeCell ref="E6:G6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showGridLines="0" view="pageBreakPreview" zoomScale="85" zoomScaleNormal="85" zoomScaleSheetLayoutView="85" zoomScalePageLayoutView="0" workbookViewId="0" topLeftCell="A1">
      <selection activeCell="A12" sqref="A12"/>
    </sheetView>
  </sheetViews>
  <sheetFormatPr defaultColWidth="9.140625" defaultRowHeight="21.75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.75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51" t="s">
        <v>112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169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>
      <c r="A6" s="17"/>
      <c r="B6" s="17"/>
      <c r="C6" s="169" t="s">
        <v>97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"/>
    </row>
    <row r="7" spans="3:14" ht="21.75">
      <c r="C7" s="19" t="s">
        <v>95</v>
      </c>
      <c r="D7" s="21"/>
      <c r="E7" s="30"/>
      <c r="F7" s="30"/>
      <c r="G7" s="166" t="s">
        <v>90</v>
      </c>
      <c r="H7" s="21"/>
      <c r="I7" s="168" t="s">
        <v>21</v>
      </c>
      <c r="J7" s="168"/>
      <c r="K7" s="168"/>
      <c r="L7" s="21"/>
      <c r="M7" s="19"/>
      <c r="N7" s="9"/>
    </row>
    <row r="8" spans="3:14" ht="21.75">
      <c r="C8" s="19" t="s">
        <v>69</v>
      </c>
      <c r="D8" s="21"/>
      <c r="E8" s="19" t="s">
        <v>61</v>
      </c>
      <c r="F8" s="19"/>
      <c r="G8" s="166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.75">
      <c r="C9" s="20" t="s">
        <v>68</v>
      </c>
      <c r="D9" s="21"/>
      <c r="E9" s="20" t="s">
        <v>62</v>
      </c>
      <c r="F9" s="21"/>
      <c r="G9" s="167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213080</v>
      </c>
      <c r="L10" s="6"/>
      <c r="M10" s="6">
        <f>SUM(C10:K10)</f>
        <v>939597</v>
      </c>
      <c r="N10" s="9"/>
    </row>
    <row r="11" spans="1:14" ht="21.75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4"/>
      <c r="K11" s="58">
        <f>PL!G23</f>
        <v>-20986</v>
      </c>
      <c r="L11" s="6"/>
      <c r="M11" s="58">
        <f>SUM(C11:K11)</f>
        <v>-20986</v>
      </c>
      <c r="N11" s="24"/>
    </row>
    <row r="12" spans="1:14" ht="21.75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4"/>
      <c r="K12" s="59">
        <v>0</v>
      </c>
      <c r="L12" s="6"/>
      <c r="M12" s="59">
        <f>SUM(C12:K12)</f>
        <v>0</v>
      </c>
      <c r="N12" s="24"/>
    </row>
    <row r="13" spans="1:14" ht="21.75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4"/>
      <c r="K13" s="6">
        <f>SUM(K11:K12)</f>
        <v>-20986</v>
      </c>
      <c r="L13" s="6"/>
      <c r="M13" s="6">
        <f>SUM(C13:K13)</f>
        <v>-20986</v>
      </c>
      <c r="N13" s="24"/>
    </row>
    <row r="14" spans="1:14" ht="21.75">
      <c r="A14" s="7" t="s">
        <v>175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</row>
    <row r="15" spans="1:14" ht="21.75">
      <c r="A15" s="7" t="s">
        <v>163</v>
      </c>
      <c r="B15" s="23"/>
      <c r="C15" s="7"/>
      <c r="D15" s="7"/>
      <c r="E15" s="7"/>
      <c r="F15" s="7"/>
      <c r="G15" s="7"/>
      <c r="H15" s="7"/>
      <c r="I15" s="7"/>
      <c r="J15" s="7"/>
      <c r="K15" s="7"/>
      <c r="L15" s="7"/>
      <c r="N15" s="24"/>
    </row>
    <row r="16" spans="1:14" ht="21.75">
      <c r="A16" s="129" t="s">
        <v>186</v>
      </c>
      <c r="B16" s="23"/>
      <c r="C16" s="6">
        <v>3</v>
      </c>
      <c r="D16" s="6"/>
      <c r="E16" s="6">
        <v>13</v>
      </c>
      <c r="F16" s="6"/>
      <c r="G16" s="6">
        <v>-9</v>
      </c>
      <c r="H16" s="6"/>
      <c r="I16" s="6">
        <v>0</v>
      </c>
      <c r="J16" s="4"/>
      <c r="K16" s="6">
        <v>0</v>
      </c>
      <c r="L16" s="6"/>
      <c r="M16" s="6">
        <f>SUM(C16:K16)</f>
        <v>7</v>
      </c>
      <c r="N16" s="24"/>
    </row>
    <row r="17" spans="1:14" ht="22.5" thickBot="1">
      <c r="A17" s="22" t="s">
        <v>167</v>
      </c>
      <c r="B17" s="22"/>
      <c r="C17" s="26">
        <f>SUM(C10:C16)-C13</f>
        <v>442901</v>
      </c>
      <c r="D17" s="6"/>
      <c r="E17" s="26">
        <f>SUM(E10:E16)-E13</f>
        <v>126622</v>
      </c>
      <c r="F17" s="6"/>
      <c r="G17" s="26">
        <f>SUM(G10:G16)-G13</f>
        <v>392741</v>
      </c>
      <c r="H17" s="6"/>
      <c r="I17" s="26">
        <f>SUM(I10:I16)-I13</f>
        <v>30000</v>
      </c>
      <c r="J17" s="4"/>
      <c r="K17" s="26">
        <f>SUM(K10:K16)-K13</f>
        <v>192094</v>
      </c>
      <c r="L17" s="6"/>
      <c r="M17" s="26">
        <f>SUM(M10:M16)-M13</f>
        <v>1184358</v>
      </c>
      <c r="N17" s="24"/>
    </row>
    <row r="18" spans="3:14" ht="22.5" thickTop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6" ht="21.75">
      <c r="A19" s="22" t="s">
        <v>165</v>
      </c>
      <c r="C19" s="6">
        <v>442931</v>
      </c>
      <c r="D19" s="6"/>
      <c r="E19" s="6">
        <v>519409</v>
      </c>
      <c r="F19" s="6"/>
      <c r="G19" s="6">
        <v>0</v>
      </c>
      <c r="H19" s="6"/>
      <c r="I19" s="6">
        <v>30000</v>
      </c>
      <c r="J19" s="4"/>
      <c r="K19" s="6">
        <v>116089</v>
      </c>
      <c r="L19" s="6"/>
      <c r="M19" s="6">
        <f>SUM(C19:K19)</f>
        <v>1108429</v>
      </c>
      <c r="N19" s="9"/>
      <c r="P19" s="29"/>
    </row>
    <row r="20" spans="1:14" ht="21.75">
      <c r="A20" s="7" t="s">
        <v>156</v>
      </c>
      <c r="B20" s="23"/>
      <c r="C20" s="58">
        <v>0</v>
      </c>
      <c r="D20" s="6"/>
      <c r="E20" s="58">
        <v>0</v>
      </c>
      <c r="F20" s="6"/>
      <c r="G20" s="58">
        <v>0</v>
      </c>
      <c r="H20" s="6"/>
      <c r="I20" s="58">
        <v>0</v>
      </c>
      <c r="J20" s="4"/>
      <c r="K20" s="58">
        <f>PL!E23</f>
        <v>-23595</v>
      </c>
      <c r="L20" s="6"/>
      <c r="M20" s="58">
        <f>SUM(C20:K20)</f>
        <v>-23595</v>
      </c>
      <c r="N20" s="24"/>
    </row>
    <row r="21" spans="1:14" ht="21.75">
      <c r="A21" s="7" t="s">
        <v>109</v>
      </c>
      <c r="B21" s="23"/>
      <c r="C21" s="59">
        <v>0</v>
      </c>
      <c r="D21" s="6"/>
      <c r="E21" s="59">
        <v>0</v>
      </c>
      <c r="F21" s="6"/>
      <c r="G21" s="59">
        <v>0</v>
      </c>
      <c r="H21" s="6"/>
      <c r="I21" s="59">
        <v>0</v>
      </c>
      <c r="J21" s="4"/>
      <c r="K21" s="59">
        <v>0</v>
      </c>
      <c r="L21" s="6"/>
      <c r="M21" s="59">
        <f>SUM(C21:K21)</f>
        <v>0</v>
      </c>
      <c r="N21" s="24"/>
    </row>
    <row r="22" spans="1:14" ht="21.75">
      <c r="A22" s="7" t="s">
        <v>55</v>
      </c>
      <c r="B22" s="23"/>
      <c r="C22" s="6">
        <f>SUM(C20:C21)</f>
        <v>0</v>
      </c>
      <c r="D22" s="6"/>
      <c r="E22" s="6">
        <f>SUM(E20:E21)</f>
        <v>0</v>
      </c>
      <c r="F22" s="6"/>
      <c r="G22" s="6">
        <f>SUM(G20:G21)</f>
        <v>0</v>
      </c>
      <c r="H22" s="6"/>
      <c r="I22" s="6">
        <f>SUM(I20:I21)</f>
        <v>0</v>
      </c>
      <c r="J22" s="4"/>
      <c r="K22" s="6">
        <f>SUM(K20:K21)</f>
        <v>-23595</v>
      </c>
      <c r="L22" s="6"/>
      <c r="M22" s="6">
        <f>SUM(C22:K22)</f>
        <v>-23595</v>
      </c>
      <c r="N22" s="24"/>
    </row>
    <row r="23" spans="1:18" ht="22.5" thickBot="1">
      <c r="A23" s="22" t="s">
        <v>168</v>
      </c>
      <c r="B23" s="22"/>
      <c r="C23" s="26">
        <f>SUM(C19:C22)-C22</f>
        <v>442931</v>
      </c>
      <c r="D23" s="6"/>
      <c r="E23" s="26">
        <f>SUM(E19:E22)-E22</f>
        <v>519409</v>
      </c>
      <c r="F23" s="6"/>
      <c r="G23" s="26">
        <f>SUM(G19:G22)-G22</f>
        <v>0</v>
      </c>
      <c r="H23" s="6"/>
      <c r="I23" s="26">
        <f>SUM(I19:I22)-I22</f>
        <v>30000</v>
      </c>
      <c r="J23" s="4"/>
      <c r="K23" s="26">
        <f>SUM(K19:K22)-K22</f>
        <v>92494</v>
      </c>
      <c r="L23" s="6"/>
      <c r="M23" s="26">
        <f>SUM(M19:M22)-M22</f>
        <v>1084834</v>
      </c>
      <c r="N23" s="24"/>
      <c r="R23" s="8"/>
    </row>
    <row r="24" spans="3:14" ht="22.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  <row r="25" spans="1:14" ht="21.75">
      <c r="A25" s="7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</row>
    <row r="26" spans="3:14" ht="21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3:14" ht="21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ht="21.75">
      <c r="C28" s="27"/>
    </row>
    <row r="30" ht="21.75">
      <c r="M30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="85" zoomScaleNormal="145" zoomScaleSheetLayoutView="85" zoomScalePageLayoutView="0" workbookViewId="0" topLeftCell="A1">
      <selection activeCell="A31" sqref="A31:IV31"/>
    </sheetView>
  </sheetViews>
  <sheetFormatPr defaultColWidth="9.140625" defaultRowHeight="21.75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.75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51" t="s">
        <v>113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169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>
      <c r="A6" s="17"/>
      <c r="B6" s="17"/>
      <c r="C6" s="169" t="s">
        <v>98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"/>
    </row>
    <row r="7" spans="3:14" ht="21.75">
      <c r="C7" s="19" t="s">
        <v>95</v>
      </c>
      <c r="D7" s="21"/>
      <c r="E7" s="30"/>
      <c r="F7" s="30"/>
      <c r="G7" s="166" t="s">
        <v>90</v>
      </c>
      <c r="H7" s="21"/>
      <c r="I7" s="168" t="s">
        <v>21</v>
      </c>
      <c r="J7" s="168"/>
      <c r="K7" s="168"/>
      <c r="L7" s="21"/>
      <c r="M7" s="19"/>
      <c r="N7" s="9"/>
    </row>
    <row r="8" spans="3:14" ht="21.75">
      <c r="C8" s="19" t="s">
        <v>69</v>
      </c>
      <c r="D8" s="21"/>
      <c r="E8" s="19" t="s">
        <v>61</v>
      </c>
      <c r="F8" s="19"/>
      <c r="G8" s="166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.75">
      <c r="C9" s="20" t="s">
        <v>68</v>
      </c>
      <c r="D9" s="21"/>
      <c r="E9" s="20" t="s">
        <v>62</v>
      </c>
      <c r="F9" s="21"/>
      <c r="G9" s="167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185875</v>
      </c>
      <c r="L10" s="6"/>
      <c r="M10" s="6">
        <f>SUM(C10:K10)</f>
        <v>912392</v>
      </c>
      <c r="N10" s="9"/>
    </row>
    <row r="11" spans="1:16" ht="21.75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6"/>
      <c r="K11" s="58">
        <f>PL!K23</f>
        <v>-22225</v>
      </c>
      <c r="L11" s="6"/>
      <c r="M11" s="58">
        <f>SUM(C11:K11)</f>
        <v>-22225</v>
      </c>
      <c r="N11" s="24"/>
      <c r="P11" s="25"/>
    </row>
    <row r="12" spans="1:16" ht="21.75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6"/>
      <c r="K12" s="59">
        <v>0</v>
      </c>
      <c r="L12" s="6"/>
      <c r="M12" s="59">
        <f>SUM(C12:K12)</f>
        <v>0</v>
      </c>
      <c r="N12" s="24"/>
      <c r="P12" s="25"/>
    </row>
    <row r="13" spans="1:16" ht="21.75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-22225</v>
      </c>
      <c r="L13" s="6"/>
      <c r="M13" s="6">
        <f>SUM(M11:M12)</f>
        <v>-22225</v>
      </c>
      <c r="N13" s="24"/>
      <c r="P13" s="25"/>
    </row>
    <row r="14" spans="1:16" ht="21.75">
      <c r="A14" s="7" t="s">
        <v>175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  <c r="P14" s="25"/>
    </row>
    <row r="15" spans="1:16" ht="21.75">
      <c r="A15" s="7" t="s">
        <v>163</v>
      </c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  <c r="P15" s="25"/>
    </row>
    <row r="16" spans="1:16" ht="21.75">
      <c r="A16" s="129" t="s">
        <v>186</v>
      </c>
      <c r="B16" s="23"/>
      <c r="C16" s="6">
        <v>3</v>
      </c>
      <c r="D16" s="6"/>
      <c r="E16" s="6">
        <v>13</v>
      </c>
      <c r="F16" s="6"/>
      <c r="G16" s="6">
        <v>-9</v>
      </c>
      <c r="H16" s="6"/>
      <c r="I16" s="6">
        <v>0</v>
      </c>
      <c r="J16" s="4"/>
      <c r="K16" s="6">
        <v>0</v>
      </c>
      <c r="L16" s="6"/>
      <c r="M16" s="6">
        <f>SUM(C16:K16)</f>
        <v>7</v>
      </c>
      <c r="N16" s="24"/>
      <c r="P16" s="25"/>
    </row>
    <row r="17" spans="1:16" ht="22.5" thickBot="1">
      <c r="A17" s="22" t="s">
        <v>167</v>
      </c>
      <c r="B17" s="22"/>
      <c r="C17" s="26">
        <f>SUM(C10:C16)-C13</f>
        <v>442901</v>
      </c>
      <c r="D17" s="6"/>
      <c r="E17" s="26">
        <f>SUM(E10:E16)-E13</f>
        <v>126622</v>
      </c>
      <c r="F17" s="6"/>
      <c r="G17" s="26">
        <f>SUM(G10:G16)-G13</f>
        <v>392741</v>
      </c>
      <c r="H17" s="6"/>
      <c r="I17" s="26">
        <f>SUM(I10:I16)-I13</f>
        <v>30000</v>
      </c>
      <c r="J17" s="4"/>
      <c r="K17" s="26">
        <f>SUM(K10:K16)-K13</f>
        <v>163650</v>
      </c>
      <c r="L17" s="6"/>
      <c r="M17" s="26">
        <f>SUM(M10:M16)-M13</f>
        <v>1155914</v>
      </c>
      <c r="N17" s="24"/>
      <c r="P17" s="27"/>
    </row>
    <row r="18" spans="3:14" ht="22.5" thickTop="1">
      <c r="C18" s="6"/>
      <c r="D18" s="4"/>
      <c r="E18" s="6"/>
      <c r="F18" s="6"/>
      <c r="G18" s="6"/>
      <c r="H18" s="4"/>
      <c r="I18" s="6"/>
      <c r="J18" s="6"/>
      <c r="K18" s="4"/>
      <c r="L18" s="28"/>
      <c r="M18" s="6"/>
      <c r="N18" s="9"/>
    </row>
    <row r="19" spans="1:16" ht="21.75">
      <c r="A19" s="22" t="s">
        <v>165</v>
      </c>
      <c r="C19" s="6">
        <v>442931</v>
      </c>
      <c r="D19" s="6"/>
      <c r="E19" s="6">
        <v>519409</v>
      </c>
      <c r="F19" s="6"/>
      <c r="G19" s="6">
        <v>0</v>
      </c>
      <c r="H19" s="6"/>
      <c r="I19" s="6">
        <v>30000</v>
      </c>
      <c r="J19" s="4"/>
      <c r="K19" s="6">
        <v>98849</v>
      </c>
      <c r="L19" s="6"/>
      <c r="M19" s="6">
        <f>SUM(C19:K19)</f>
        <v>1091189</v>
      </c>
      <c r="N19" s="9"/>
      <c r="P19" s="29"/>
    </row>
    <row r="20" spans="1:14" ht="21.75">
      <c r="A20" s="7" t="s">
        <v>156</v>
      </c>
      <c r="B20" s="23"/>
      <c r="C20" s="58">
        <v>0</v>
      </c>
      <c r="D20" s="6"/>
      <c r="E20" s="58">
        <v>0</v>
      </c>
      <c r="F20" s="6"/>
      <c r="G20" s="58">
        <v>0</v>
      </c>
      <c r="H20" s="6"/>
      <c r="I20" s="58">
        <v>0</v>
      </c>
      <c r="J20" s="4"/>
      <c r="K20" s="58">
        <f>PL!I23</f>
        <v>-23163</v>
      </c>
      <c r="L20" s="6"/>
      <c r="M20" s="58">
        <f>SUM(C20:K20)</f>
        <v>-23163</v>
      </c>
      <c r="N20" s="24"/>
    </row>
    <row r="21" spans="1:16" ht="21.75">
      <c r="A21" s="7" t="s">
        <v>109</v>
      </c>
      <c r="B21" s="23"/>
      <c r="C21" s="59">
        <v>0</v>
      </c>
      <c r="D21" s="6"/>
      <c r="E21" s="59">
        <v>0</v>
      </c>
      <c r="F21" s="6"/>
      <c r="G21" s="59">
        <v>0</v>
      </c>
      <c r="H21" s="6"/>
      <c r="I21" s="59">
        <v>0</v>
      </c>
      <c r="J21" s="6"/>
      <c r="K21" s="59">
        <v>0</v>
      </c>
      <c r="L21" s="6"/>
      <c r="M21" s="59">
        <f>SUM(C21:K21)</f>
        <v>0</v>
      </c>
      <c r="N21" s="24"/>
      <c r="P21" s="25"/>
    </row>
    <row r="22" spans="1:16" ht="21.75">
      <c r="A22" s="7" t="s">
        <v>55</v>
      </c>
      <c r="B22" s="23"/>
      <c r="C22" s="6">
        <f>SUM(C20:C21)</f>
        <v>0</v>
      </c>
      <c r="D22" s="6"/>
      <c r="E22" s="6">
        <f>SUM(E20:E21)</f>
        <v>0</v>
      </c>
      <c r="F22" s="6"/>
      <c r="G22" s="6">
        <f>SUM(G20:G21)</f>
        <v>0</v>
      </c>
      <c r="H22" s="6"/>
      <c r="I22" s="6">
        <f>SUM(I20:I21)</f>
        <v>0</v>
      </c>
      <c r="J22" s="6"/>
      <c r="K22" s="6">
        <f>SUM(K20:K21)</f>
        <v>-23163</v>
      </c>
      <c r="L22" s="6"/>
      <c r="M22" s="6">
        <f>SUM(M20:M21)</f>
        <v>-23163</v>
      </c>
      <c r="N22" s="24"/>
      <c r="P22" s="25"/>
    </row>
    <row r="23" spans="1:17" ht="22.5" thickBot="1">
      <c r="A23" s="22" t="s">
        <v>168</v>
      </c>
      <c r="B23" s="22"/>
      <c r="C23" s="26">
        <f>SUM(C19:C22)-C22</f>
        <v>442931</v>
      </c>
      <c r="D23" s="6"/>
      <c r="E23" s="26">
        <f>SUM(E19:E22)-E22</f>
        <v>519409</v>
      </c>
      <c r="F23" s="6"/>
      <c r="G23" s="26">
        <f>SUM(G19:G22)-G22</f>
        <v>0</v>
      </c>
      <c r="H23" s="6"/>
      <c r="I23" s="26">
        <f>SUM(I19:I22)-I22</f>
        <v>30000</v>
      </c>
      <c r="J23" s="4"/>
      <c r="K23" s="26">
        <f>SUM(K19:K22)-K22</f>
        <v>75686</v>
      </c>
      <c r="L23" s="6"/>
      <c r="M23" s="26">
        <f>SUM(M19:M22)-M22</f>
        <v>1068026</v>
      </c>
      <c r="N23" s="24"/>
      <c r="P23" s="4"/>
      <c r="Q23" s="4"/>
    </row>
    <row r="24" spans="3:17" ht="22.5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P24" s="23"/>
      <c r="Q24" s="23"/>
    </row>
    <row r="25" spans="1:17" ht="21.75">
      <c r="A25" s="7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P25" s="23"/>
      <c r="Q25" s="23"/>
    </row>
    <row r="26" spans="3:17" ht="21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P26" s="23"/>
      <c r="Q26" s="23"/>
    </row>
    <row r="27" spans="3:17" ht="21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P27" s="23"/>
      <c r="Q27" s="23"/>
    </row>
    <row r="28" spans="3:17" ht="21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P28" s="23"/>
      <c r="Q28" s="23"/>
    </row>
    <row r="29" spans="9:17" ht="21.75">
      <c r="I29" s="9"/>
      <c r="K29" s="8"/>
      <c r="M29" s="8"/>
      <c r="N29" s="9"/>
      <c r="P29" s="46"/>
      <c r="Q29" s="23"/>
    </row>
    <row r="30" spans="3:17" ht="21.75">
      <c r="C30" s="27"/>
      <c r="P30" s="23"/>
      <c r="Q30" s="23"/>
    </row>
    <row r="31" spans="3:12" ht="21.75"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ht="21.75">
      <c r="M32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showGridLines="0" view="pageBreakPreview" zoomScale="85" zoomScaleSheetLayoutView="85" zoomScalePageLayoutView="0" workbookViewId="0" topLeftCell="A1">
      <selection activeCell="K23" sqref="K23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7" customWidth="1"/>
    <col min="8" max="8" width="0.85546875" style="7" customWidth="1"/>
    <col min="9" max="9" width="15.421875" style="7" customWidth="1"/>
    <col min="10" max="10" width="0.85546875" style="7" customWidth="1"/>
    <col min="11" max="11" width="15.421875" style="7" customWidth="1"/>
    <col min="12" max="12" width="0.85546875" style="7" customWidth="1"/>
    <col min="13" max="13" width="15.421875" style="7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5" ht="21" customHeight="1">
      <c r="A1" s="23"/>
      <c r="B1" s="23"/>
      <c r="C1" s="23"/>
      <c r="D1" s="23"/>
      <c r="E1" s="23"/>
      <c r="F1" s="23"/>
      <c r="G1" s="32"/>
      <c r="H1" s="33"/>
      <c r="I1" s="1"/>
      <c r="K1" s="1"/>
      <c r="O1" s="1" t="s">
        <v>54</v>
      </c>
    </row>
    <row r="2" spans="1:11" ht="21" customHeight="1">
      <c r="A2" s="10" t="s">
        <v>107</v>
      </c>
      <c r="B2" s="10"/>
      <c r="C2" s="10"/>
      <c r="D2" s="54"/>
      <c r="E2" s="54"/>
      <c r="F2" s="54"/>
      <c r="G2" s="55"/>
      <c r="H2" s="56"/>
      <c r="I2" s="55"/>
      <c r="K2" s="55"/>
    </row>
    <row r="3" spans="1:11" ht="21" customHeight="1">
      <c r="A3" s="54" t="s">
        <v>42</v>
      </c>
      <c r="B3" s="54"/>
      <c r="C3" s="54"/>
      <c r="D3" s="54"/>
      <c r="E3" s="54"/>
      <c r="F3" s="54"/>
      <c r="G3" s="55"/>
      <c r="H3" s="56"/>
      <c r="I3" s="55"/>
      <c r="K3" s="55"/>
    </row>
    <row r="4" spans="1:11" ht="21" customHeight="1">
      <c r="A4" s="2" t="s">
        <v>169</v>
      </c>
      <c r="B4" s="2"/>
      <c r="C4" s="2"/>
      <c r="D4" s="37"/>
      <c r="E4" s="37"/>
      <c r="F4" s="37"/>
      <c r="G4" s="34"/>
      <c r="H4" s="36"/>
      <c r="I4" s="34"/>
      <c r="K4" s="34"/>
    </row>
    <row r="5" spans="4:15" ht="21" customHeight="1">
      <c r="D5" s="37"/>
      <c r="E5" s="37"/>
      <c r="F5" s="37"/>
      <c r="G5" s="38"/>
      <c r="H5" s="37"/>
      <c r="I5" s="38"/>
      <c r="K5" s="38"/>
      <c r="O5" s="38" t="s">
        <v>53</v>
      </c>
    </row>
    <row r="6" spans="4:15" ht="21" customHeight="1">
      <c r="D6" s="37"/>
      <c r="E6" s="37"/>
      <c r="F6" s="37"/>
      <c r="G6" s="38"/>
      <c r="H6" s="37"/>
      <c r="I6" s="165" t="s">
        <v>97</v>
      </c>
      <c r="J6" s="165"/>
      <c r="K6" s="165"/>
      <c r="M6" s="163" t="s">
        <v>98</v>
      </c>
      <c r="N6" s="163"/>
      <c r="O6" s="163"/>
    </row>
    <row r="7" spans="4:15" ht="21" customHeight="1">
      <c r="D7" s="37"/>
      <c r="E7" s="37"/>
      <c r="F7" s="37"/>
      <c r="G7" s="40" t="s">
        <v>13</v>
      </c>
      <c r="H7" s="37"/>
      <c r="I7" s="41">
        <v>2566</v>
      </c>
      <c r="K7" s="41">
        <v>2565</v>
      </c>
      <c r="M7" s="41">
        <v>2566</v>
      </c>
      <c r="N7" s="42"/>
      <c r="O7" s="41">
        <v>2565</v>
      </c>
    </row>
    <row r="8" spans="1:15" ht="21" customHeight="1">
      <c r="A8" s="99" t="s">
        <v>43</v>
      </c>
      <c r="B8" s="99"/>
      <c r="C8" s="99"/>
      <c r="D8" s="99"/>
      <c r="E8" s="99"/>
      <c r="F8" s="99"/>
      <c r="I8" s="57"/>
      <c r="K8" s="57"/>
      <c r="M8" s="57"/>
      <c r="N8" s="116"/>
      <c r="O8" s="57"/>
    </row>
    <row r="9" spans="1:15" ht="21" customHeight="1">
      <c r="A9" s="100" t="s">
        <v>184</v>
      </c>
      <c r="B9" s="100"/>
      <c r="C9" s="100"/>
      <c r="D9" s="100"/>
      <c r="E9" s="100"/>
      <c r="F9" s="100"/>
      <c r="I9" s="114">
        <f>PL!E21</f>
        <v>-25206</v>
      </c>
      <c r="K9" s="114">
        <f>PL!G21</f>
        <v>-22685</v>
      </c>
      <c r="M9" s="114">
        <f>PL!I21</f>
        <v>-24882</v>
      </c>
      <c r="N9" s="114"/>
      <c r="O9" s="114">
        <f>PL!K21</f>
        <v>-25757</v>
      </c>
    </row>
    <row r="10" spans="1:15" ht="21" customHeight="1">
      <c r="A10" s="100" t="s">
        <v>70</v>
      </c>
      <c r="B10" s="100"/>
      <c r="C10" s="100"/>
      <c r="D10" s="100"/>
      <c r="E10" s="100"/>
      <c r="F10" s="100"/>
      <c r="I10" s="115"/>
      <c r="K10" s="115"/>
      <c r="M10" s="115"/>
      <c r="N10" s="114"/>
      <c r="O10" s="115"/>
    </row>
    <row r="11" spans="1:14" ht="21" customHeight="1">
      <c r="A11" s="100" t="s">
        <v>44</v>
      </c>
      <c r="B11" s="100"/>
      <c r="C11" s="100"/>
      <c r="D11" s="100"/>
      <c r="E11" s="100"/>
      <c r="F11" s="100"/>
      <c r="N11" s="114"/>
    </row>
    <row r="12" spans="1:15" ht="21" customHeight="1">
      <c r="A12" s="100" t="s">
        <v>64</v>
      </c>
      <c r="B12" s="100"/>
      <c r="C12" s="100"/>
      <c r="D12" s="100"/>
      <c r="E12" s="100"/>
      <c r="F12" s="100"/>
      <c r="I12" s="114">
        <v>2683</v>
      </c>
      <c r="K12" s="114">
        <v>2588</v>
      </c>
      <c r="M12" s="27">
        <v>2103</v>
      </c>
      <c r="O12" s="124">
        <v>2027</v>
      </c>
    </row>
    <row r="13" spans="1:15" ht="21" customHeight="1">
      <c r="A13" s="100" t="s">
        <v>151</v>
      </c>
      <c r="B13" s="100"/>
      <c r="C13" s="100"/>
      <c r="D13" s="100"/>
      <c r="E13" s="100"/>
      <c r="F13" s="100"/>
      <c r="G13" s="102">
        <v>9</v>
      </c>
      <c r="I13" s="114">
        <v>17311</v>
      </c>
      <c r="K13" s="114">
        <v>31779</v>
      </c>
      <c r="M13" s="124">
        <v>15642</v>
      </c>
      <c r="O13" s="124">
        <v>30073</v>
      </c>
    </row>
    <row r="14" spans="1:15" ht="21" customHeight="1">
      <c r="A14" s="100" t="s">
        <v>146</v>
      </c>
      <c r="B14" s="100"/>
      <c r="C14" s="100"/>
      <c r="D14" s="100"/>
      <c r="E14" s="100"/>
      <c r="F14" s="100"/>
      <c r="G14" s="102"/>
      <c r="I14" s="114">
        <v>0</v>
      </c>
      <c r="K14" s="114">
        <v>-8</v>
      </c>
      <c r="M14" s="124">
        <v>0</v>
      </c>
      <c r="O14" s="124">
        <v>-8</v>
      </c>
    </row>
    <row r="15" spans="1:15" ht="21" customHeight="1">
      <c r="A15" s="100" t="s">
        <v>133</v>
      </c>
      <c r="B15" s="100"/>
      <c r="C15" s="100"/>
      <c r="G15" s="102"/>
      <c r="I15" s="114">
        <v>-274</v>
      </c>
      <c r="K15" s="114">
        <v>-24</v>
      </c>
      <c r="M15" s="124">
        <v>-274</v>
      </c>
      <c r="O15" s="124">
        <v>-24</v>
      </c>
    </row>
    <row r="16" spans="1:15" ht="21" customHeight="1">
      <c r="A16" s="100" t="s">
        <v>134</v>
      </c>
      <c r="B16" s="100"/>
      <c r="C16" s="100"/>
      <c r="D16" s="100"/>
      <c r="E16" s="100"/>
      <c r="F16" s="100"/>
      <c r="I16" s="114">
        <v>-1655</v>
      </c>
      <c r="K16" s="114">
        <v>-3237</v>
      </c>
      <c r="M16" s="124">
        <v>-1655</v>
      </c>
      <c r="O16" s="124">
        <v>-3237</v>
      </c>
    </row>
    <row r="17" spans="1:15" ht="21" customHeight="1">
      <c r="A17" s="100" t="s">
        <v>138</v>
      </c>
      <c r="B17" s="100"/>
      <c r="C17" s="100"/>
      <c r="D17" s="100"/>
      <c r="E17" s="100"/>
      <c r="F17" s="100"/>
      <c r="I17" s="114">
        <v>-80</v>
      </c>
      <c r="K17" s="114">
        <v>-80</v>
      </c>
      <c r="M17" s="124">
        <v>-80</v>
      </c>
      <c r="O17" s="124">
        <v>-80</v>
      </c>
    </row>
    <row r="18" spans="1:15" ht="21" customHeight="1">
      <c r="A18" s="100" t="s">
        <v>65</v>
      </c>
      <c r="B18" s="100"/>
      <c r="C18" s="100"/>
      <c r="D18" s="100"/>
      <c r="E18" s="100"/>
      <c r="F18" s="100"/>
      <c r="I18" s="114">
        <v>173</v>
      </c>
      <c r="K18" s="114">
        <v>-2626</v>
      </c>
      <c r="M18" s="123">
        <v>164</v>
      </c>
      <c r="O18" s="123">
        <v>-2660</v>
      </c>
    </row>
    <row r="19" spans="1:15" s="23" customFormat="1" ht="21" customHeight="1">
      <c r="A19" s="103" t="s">
        <v>135</v>
      </c>
      <c r="B19" s="103"/>
      <c r="C19" s="103"/>
      <c r="D19" s="103"/>
      <c r="E19" s="103"/>
      <c r="F19" s="103"/>
      <c r="G19" s="7"/>
      <c r="H19" s="7"/>
      <c r="I19" s="109">
        <v>13768</v>
      </c>
      <c r="J19" s="7"/>
      <c r="K19" s="109">
        <v>12768</v>
      </c>
      <c r="L19" s="7"/>
      <c r="M19" s="117">
        <v>13751</v>
      </c>
      <c r="N19" s="7"/>
      <c r="O19" s="117">
        <v>12791</v>
      </c>
    </row>
    <row r="20" spans="1:9" ht="21" customHeight="1">
      <c r="A20" s="100" t="s">
        <v>86</v>
      </c>
      <c r="B20" s="100"/>
      <c r="C20" s="100"/>
      <c r="D20" s="100"/>
      <c r="E20" s="100"/>
      <c r="F20" s="100"/>
      <c r="I20" s="82"/>
    </row>
    <row r="21" spans="1:15" ht="21" customHeight="1">
      <c r="A21" s="100" t="s">
        <v>87</v>
      </c>
      <c r="B21" s="100"/>
      <c r="C21" s="100"/>
      <c r="D21" s="100"/>
      <c r="E21" s="100"/>
      <c r="F21" s="100"/>
      <c r="I21" s="85">
        <f>SUM(I9:I19)</f>
        <v>6720</v>
      </c>
      <c r="K21" s="85">
        <f>SUM(K9:K19)</f>
        <v>18475</v>
      </c>
      <c r="M21" s="85">
        <f>SUM(M9:M19)</f>
        <v>4769</v>
      </c>
      <c r="N21" s="114"/>
      <c r="O21" s="85">
        <f>SUM(O9:O19)</f>
        <v>13125</v>
      </c>
    </row>
    <row r="22" spans="1:15" ht="21" customHeight="1">
      <c r="A22" s="100" t="s">
        <v>57</v>
      </c>
      <c r="B22" s="100"/>
      <c r="C22" s="100"/>
      <c r="D22" s="100"/>
      <c r="E22" s="100"/>
      <c r="F22" s="100"/>
      <c r="I22" s="104"/>
      <c r="K22" s="116"/>
      <c r="M22" s="116"/>
      <c r="N22" s="116"/>
      <c r="O22" s="116"/>
    </row>
    <row r="23" spans="1:15" ht="21" customHeight="1">
      <c r="A23" s="100" t="s">
        <v>47</v>
      </c>
      <c r="B23" s="100"/>
      <c r="C23" s="100"/>
      <c r="D23" s="100"/>
      <c r="E23" s="100"/>
      <c r="F23" s="100"/>
      <c r="I23" s="101">
        <v>-230</v>
      </c>
      <c r="K23" s="124">
        <v>127</v>
      </c>
      <c r="M23" s="124">
        <v>-269</v>
      </c>
      <c r="O23" s="124">
        <v>-648</v>
      </c>
    </row>
    <row r="24" spans="1:15" ht="21" customHeight="1">
      <c r="A24" s="100" t="s">
        <v>149</v>
      </c>
      <c r="B24" s="100"/>
      <c r="C24" s="100"/>
      <c r="D24" s="100"/>
      <c r="E24" s="100"/>
      <c r="F24" s="100"/>
      <c r="I24" s="101">
        <v>4972</v>
      </c>
      <c r="K24" s="124">
        <v>-4161</v>
      </c>
      <c r="M24" s="125">
        <v>0</v>
      </c>
      <c r="O24" s="124">
        <v>0</v>
      </c>
    </row>
    <row r="25" spans="1:15" ht="21" customHeight="1">
      <c r="A25" s="100" t="s">
        <v>71</v>
      </c>
      <c r="B25" s="100"/>
      <c r="C25" s="100"/>
      <c r="D25" s="100"/>
      <c r="E25" s="100"/>
      <c r="F25" s="100"/>
      <c r="I25" s="101">
        <v>23886</v>
      </c>
      <c r="K25" s="124">
        <v>29874</v>
      </c>
      <c r="M25" s="124">
        <v>23886</v>
      </c>
      <c r="O25" s="124">
        <v>29874</v>
      </c>
    </row>
    <row r="26" spans="1:15" ht="21" customHeight="1">
      <c r="A26" s="100" t="s">
        <v>72</v>
      </c>
      <c r="B26" s="100"/>
      <c r="C26" s="100"/>
      <c r="D26" s="100"/>
      <c r="E26" s="100"/>
      <c r="F26" s="100"/>
      <c r="I26" s="101">
        <v>41655</v>
      </c>
      <c r="K26" s="124">
        <v>160916</v>
      </c>
      <c r="M26" s="124">
        <v>41655</v>
      </c>
      <c r="O26" s="124">
        <v>160916</v>
      </c>
    </row>
    <row r="27" spans="1:15" ht="21" customHeight="1">
      <c r="A27" s="100" t="s">
        <v>74</v>
      </c>
      <c r="B27" s="100"/>
      <c r="C27" s="100"/>
      <c r="D27" s="100"/>
      <c r="E27" s="100"/>
      <c r="F27" s="100"/>
      <c r="I27" s="152">
        <v>8651</v>
      </c>
      <c r="K27" s="152">
        <v>10777</v>
      </c>
      <c r="M27" s="152">
        <v>8651</v>
      </c>
      <c r="O27" s="152">
        <v>10777</v>
      </c>
    </row>
    <row r="28" spans="1:15" ht="21" customHeight="1">
      <c r="A28" s="100" t="s">
        <v>75</v>
      </c>
      <c r="B28" s="100"/>
      <c r="C28" s="100"/>
      <c r="D28" s="100"/>
      <c r="E28" s="100"/>
      <c r="F28" s="100"/>
      <c r="I28" s="101">
        <v>5962</v>
      </c>
      <c r="K28" s="124">
        <v>-6135</v>
      </c>
      <c r="M28" s="124">
        <v>5962</v>
      </c>
      <c r="O28" s="124">
        <v>-6135</v>
      </c>
    </row>
    <row r="29" spans="1:15" ht="21" customHeight="1">
      <c r="A29" s="100" t="s">
        <v>48</v>
      </c>
      <c r="B29" s="100"/>
      <c r="C29" s="100"/>
      <c r="D29" s="100"/>
      <c r="E29" s="100"/>
      <c r="F29" s="100"/>
      <c r="I29" s="124">
        <v>-1551</v>
      </c>
      <c r="K29" s="124">
        <v>-2518</v>
      </c>
      <c r="M29" s="124">
        <v>-958</v>
      </c>
      <c r="O29" s="124">
        <v>-1425</v>
      </c>
    </row>
    <row r="30" spans="1:15" ht="21" customHeight="1">
      <c r="A30" s="100" t="s">
        <v>123</v>
      </c>
      <c r="B30" s="100"/>
      <c r="C30" s="100"/>
      <c r="D30" s="100"/>
      <c r="E30" s="100"/>
      <c r="F30" s="100"/>
      <c r="I30" s="124"/>
      <c r="K30" s="131"/>
      <c r="M30" s="132"/>
      <c r="O30" s="132"/>
    </row>
    <row r="31" spans="1:15" ht="21" customHeight="1">
      <c r="A31" s="100" t="s">
        <v>49</v>
      </c>
      <c r="B31" s="100"/>
      <c r="C31" s="100"/>
      <c r="D31" s="100"/>
      <c r="E31" s="100"/>
      <c r="F31" s="100"/>
      <c r="I31" s="124">
        <v>-1467</v>
      </c>
      <c r="K31" s="124">
        <v>1381</v>
      </c>
      <c r="M31" s="124">
        <v>-180</v>
      </c>
      <c r="O31" s="124">
        <v>2046</v>
      </c>
    </row>
    <row r="32" spans="1:15" s="23" customFormat="1" ht="21" customHeight="1">
      <c r="A32" s="103" t="s">
        <v>136</v>
      </c>
      <c r="B32" s="103"/>
      <c r="C32" s="103"/>
      <c r="D32" s="103"/>
      <c r="E32" s="103"/>
      <c r="F32" s="103"/>
      <c r="I32" s="124">
        <v>2323</v>
      </c>
      <c r="J32" s="7"/>
      <c r="K32" s="123">
        <v>7438</v>
      </c>
      <c r="L32" s="7"/>
      <c r="M32" s="123">
        <v>2376</v>
      </c>
      <c r="N32" s="7"/>
      <c r="O32" s="123">
        <v>7492</v>
      </c>
    </row>
    <row r="33" spans="1:15" s="23" customFormat="1" ht="21" customHeight="1">
      <c r="A33" s="103" t="s">
        <v>50</v>
      </c>
      <c r="B33" s="103"/>
      <c r="C33" s="103"/>
      <c r="D33" s="103"/>
      <c r="E33" s="103"/>
      <c r="F33" s="103"/>
      <c r="I33" s="124">
        <v>-6013</v>
      </c>
      <c r="J33" s="7"/>
      <c r="K33" s="123">
        <v>-5893</v>
      </c>
      <c r="L33" s="7"/>
      <c r="M33" s="123">
        <v>-5348</v>
      </c>
      <c r="N33" s="7"/>
      <c r="O33" s="123">
        <v>-5916</v>
      </c>
    </row>
    <row r="34" spans="1:15" s="23" customFormat="1" ht="21" customHeight="1">
      <c r="A34" s="103" t="s">
        <v>139</v>
      </c>
      <c r="B34" s="103"/>
      <c r="C34" s="103"/>
      <c r="D34" s="103"/>
      <c r="E34" s="103"/>
      <c r="F34" s="103"/>
      <c r="I34" s="90">
        <v>0</v>
      </c>
      <c r="J34" s="7"/>
      <c r="K34" s="117">
        <v>-410</v>
      </c>
      <c r="L34" s="7"/>
      <c r="M34" s="117">
        <v>0</v>
      </c>
      <c r="N34" s="7"/>
      <c r="O34" s="117">
        <v>-410</v>
      </c>
    </row>
    <row r="35" spans="1:15" ht="21" customHeight="1">
      <c r="A35" s="100" t="s">
        <v>43</v>
      </c>
      <c r="B35" s="100"/>
      <c r="C35" s="100"/>
      <c r="D35" s="100"/>
      <c r="E35" s="100"/>
      <c r="F35" s="100"/>
      <c r="I35" s="114">
        <f>SUM(I23:I34)+I21</f>
        <v>84908</v>
      </c>
      <c r="K35" s="114">
        <f>SUM(K23:K34)+K21</f>
        <v>209871</v>
      </c>
      <c r="M35" s="114">
        <f>SUM(M23:M34)+M21</f>
        <v>80544</v>
      </c>
      <c r="N35" s="114"/>
      <c r="O35" s="114">
        <f>SUM(O23:O34)+O21</f>
        <v>209696</v>
      </c>
    </row>
    <row r="36" spans="1:15" ht="21" customHeight="1">
      <c r="A36" s="100" t="s">
        <v>140</v>
      </c>
      <c r="B36" s="100"/>
      <c r="C36" s="100"/>
      <c r="D36" s="100"/>
      <c r="E36" s="100"/>
      <c r="F36" s="100"/>
      <c r="I36" s="114">
        <v>80</v>
      </c>
      <c r="K36" s="114">
        <v>80</v>
      </c>
      <c r="M36" s="114">
        <v>80</v>
      </c>
      <c r="O36" s="114">
        <v>80</v>
      </c>
    </row>
    <row r="37" spans="1:15" ht="21" customHeight="1">
      <c r="A37" s="100" t="s">
        <v>143</v>
      </c>
      <c r="B37" s="100"/>
      <c r="C37" s="100"/>
      <c r="D37" s="100"/>
      <c r="E37" s="100"/>
      <c r="F37" s="100"/>
      <c r="I37" s="85">
        <v>-12826</v>
      </c>
      <c r="K37" s="123">
        <v>-12093</v>
      </c>
      <c r="M37" s="123">
        <v>-12826</v>
      </c>
      <c r="O37" s="123">
        <v>-12141</v>
      </c>
    </row>
    <row r="38" spans="1:15" ht="21" customHeight="1">
      <c r="A38" s="100" t="s">
        <v>144</v>
      </c>
      <c r="B38" s="100"/>
      <c r="C38" s="100"/>
      <c r="D38" s="100"/>
      <c r="E38" s="100"/>
      <c r="F38" s="100"/>
      <c r="I38" s="85">
        <v>0</v>
      </c>
      <c r="K38" s="123">
        <v>-405</v>
      </c>
      <c r="M38" s="123">
        <v>0</v>
      </c>
      <c r="O38" s="123">
        <v>-321</v>
      </c>
    </row>
    <row r="39" spans="1:15" ht="21" customHeight="1">
      <c r="A39" s="99" t="s">
        <v>162</v>
      </c>
      <c r="B39" s="99"/>
      <c r="C39" s="99"/>
      <c r="D39" s="99"/>
      <c r="E39" s="99"/>
      <c r="F39" s="99"/>
      <c r="I39" s="111">
        <f>SUM(I35:I38)</f>
        <v>72162</v>
      </c>
      <c r="K39" s="111">
        <f>SUM(K35:K38)</f>
        <v>197453</v>
      </c>
      <c r="M39" s="111">
        <f>SUM(M35:M38)</f>
        <v>67798</v>
      </c>
      <c r="N39" s="114"/>
      <c r="O39" s="111">
        <f>SUM(O35:O38)</f>
        <v>197314</v>
      </c>
    </row>
    <row r="40" spans="1:11" ht="21" customHeight="1">
      <c r="A40" s="99"/>
      <c r="B40" s="99"/>
      <c r="C40" s="99"/>
      <c r="D40" s="99"/>
      <c r="E40" s="99"/>
      <c r="F40" s="99"/>
      <c r="I40" s="114"/>
      <c r="K40" s="114"/>
    </row>
    <row r="41" spans="1:11" ht="21" customHeight="1">
      <c r="A41" s="7" t="s">
        <v>22</v>
      </c>
      <c r="G41" s="57"/>
      <c r="H41" s="116"/>
      <c r="I41" s="57"/>
      <c r="K41" s="57"/>
    </row>
    <row r="42" spans="1:15" ht="21" customHeight="1">
      <c r="A42" s="23"/>
      <c r="B42" s="23"/>
      <c r="C42" s="23"/>
      <c r="D42" s="23"/>
      <c r="E42" s="23"/>
      <c r="F42" s="23"/>
      <c r="G42" s="32"/>
      <c r="H42" s="33"/>
      <c r="I42" s="1"/>
      <c r="K42" s="1"/>
      <c r="O42" s="1" t="s">
        <v>54</v>
      </c>
    </row>
    <row r="43" spans="1:11" ht="21" customHeight="1">
      <c r="A43" s="10" t="s">
        <v>107</v>
      </c>
      <c r="B43" s="10"/>
      <c r="C43" s="10"/>
      <c r="D43" s="54"/>
      <c r="E43" s="54"/>
      <c r="F43" s="54"/>
      <c r="G43" s="55"/>
      <c r="H43" s="56"/>
      <c r="I43" s="55"/>
      <c r="K43" s="55"/>
    </row>
    <row r="44" spans="1:11" ht="21" customHeight="1">
      <c r="A44" s="54" t="s">
        <v>46</v>
      </c>
      <c r="B44" s="54"/>
      <c r="C44" s="54"/>
      <c r="D44" s="54"/>
      <c r="E44" s="54"/>
      <c r="F44" s="54"/>
      <c r="G44" s="55"/>
      <c r="H44" s="56"/>
      <c r="I44" s="55"/>
      <c r="K44" s="55"/>
    </row>
    <row r="45" spans="1:11" ht="21" customHeight="1">
      <c r="A45" s="2" t="s">
        <v>169</v>
      </c>
      <c r="B45" s="2"/>
      <c r="C45" s="2"/>
      <c r="D45" s="37"/>
      <c r="E45" s="37"/>
      <c r="F45" s="37"/>
      <c r="G45" s="34"/>
      <c r="H45" s="36"/>
      <c r="I45" s="34"/>
      <c r="K45" s="34"/>
    </row>
    <row r="46" spans="4:15" ht="21" customHeight="1">
      <c r="D46" s="37"/>
      <c r="E46" s="37"/>
      <c r="F46" s="37"/>
      <c r="G46" s="38"/>
      <c r="H46" s="37"/>
      <c r="I46" s="38"/>
      <c r="K46" s="38"/>
      <c r="O46" s="38" t="s">
        <v>53</v>
      </c>
    </row>
    <row r="47" spans="4:15" ht="21" customHeight="1">
      <c r="D47" s="37"/>
      <c r="E47" s="37"/>
      <c r="F47" s="37"/>
      <c r="G47" s="38"/>
      <c r="H47" s="37"/>
      <c r="I47" s="165" t="s">
        <v>97</v>
      </c>
      <c r="J47" s="165"/>
      <c r="K47" s="165"/>
      <c r="M47" s="163" t="s">
        <v>98</v>
      </c>
      <c r="N47" s="163"/>
      <c r="O47" s="163"/>
    </row>
    <row r="48" spans="4:15" ht="21" customHeight="1">
      <c r="D48" s="37"/>
      <c r="E48" s="37"/>
      <c r="F48" s="37"/>
      <c r="G48" s="40" t="s">
        <v>13</v>
      </c>
      <c r="H48" s="37"/>
      <c r="I48" s="41">
        <v>2566</v>
      </c>
      <c r="K48" s="41">
        <v>2565</v>
      </c>
      <c r="M48" s="41">
        <v>2566</v>
      </c>
      <c r="N48" s="42"/>
      <c r="O48" s="41">
        <v>2565</v>
      </c>
    </row>
    <row r="49" spans="1:15" ht="21" customHeight="1">
      <c r="A49" s="99" t="s">
        <v>157</v>
      </c>
      <c r="B49" s="99"/>
      <c r="C49" s="99"/>
      <c r="D49" s="99"/>
      <c r="E49" s="99"/>
      <c r="F49" s="99"/>
      <c r="I49" s="115"/>
      <c r="K49" s="115"/>
      <c r="M49" s="115"/>
      <c r="N49" s="114"/>
      <c r="O49" s="115"/>
    </row>
    <row r="50" spans="1:15" ht="21" customHeight="1">
      <c r="A50" s="100" t="s">
        <v>124</v>
      </c>
      <c r="B50" s="100"/>
      <c r="C50" s="100"/>
      <c r="D50" s="100"/>
      <c r="E50" s="100"/>
      <c r="F50" s="100"/>
      <c r="G50" s="102"/>
      <c r="I50" s="104">
        <v>-200000</v>
      </c>
      <c r="K50" s="126">
        <v>-230000</v>
      </c>
      <c r="M50" s="126">
        <v>-200000</v>
      </c>
      <c r="O50" s="126">
        <v>-230000</v>
      </c>
    </row>
    <row r="51" spans="1:15" ht="21" customHeight="1">
      <c r="A51" s="100" t="s">
        <v>125</v>
      </c>
      <c r="B51" s="100"/>
      <c r="C51" s="100"/>
      <c r="D51" s="100"/>
      <c r="E51" s="100"/>
      <c r="F51" s="100"/>
      <c r="G51" s="102"/>
      <c r="I51" s="104">
        <v>200274</v>
      </c>
      <c r="K51" s="126">
        <v>170000</v>
      </c>
      <c r="M51" s="126">
        <v>200274</v>
      </c>
      <c r="O51" s="126">
        <v>170000</v>
      </c>
    </row>
    <row r="52" spans="1:15" ht="21" customHeight="1">
      <c r="A52" s="100" t="s">
        <v>164</v>
      </c>
      <c r="B52" s="100"/>
      <c r="C52" s="100"/>
      <c r="D52" s="100"/>
      <c r="E52" s="100"/>
      <c r="F52" s="100"/>
      <c r="G52" s="102"/>
      <c r="I52" s="101">
        <v>4198</v>
      </c>
      <c r="K52" s="124">
        <v>2780</v>
      </c>
      <c r="M52" s="124">
        <v>4198</v>
      </c>
      <c r="O52" s="124">
        <v>2780</v>
      </c>
    </row>
    <row r="53" spans="1:15" ht="21" customHeight="1">
      <c r="A53" s="100" t="s">
        <v>67</v>
      </c>
      <c r="B53" s="100"/>
      <c r="C53" s="100"/>
      <c r="D53" s="100"/>
      <c r="E53" s="100"/>
      <c r="F53" s="100"/>
      <c r="G53" s="102"/>
      <c r="I53" s="101">
        <v>-19</v>
      </c>
      <c r="K53" s="124">
        <v>0</v>
      </c>
      <c r="M53" s="124">
        <v>-19</v>
      </c>
      <c r="O53" s="124">
        <v>0</v>
      </c>
    </row>
    <row r="54" spans="1:15" ht="21" customHeight="1">
      <c r="A54" s="100" t="s">
        <v>93</v>
      </c>
      <c r="B54" s="100"/>
      <c r="C54" s="100"/>
      <c r="D54" s="100"/>
      <c r="E54" s="100"/>
      <c r="F54" s="100"/>
      <c r="G54" s="102"/>
      <c r="I54" s="101">
        <v>-800</v>
      </c>
      <c r="K54" s="124">
        <v>-3168</v>
      </c>
      <c r="M54" s="124">
        <v>-800</v>
      </c>
      <c r="O54" s="124">
        <v>-2246</v>
      </c>
    </row>
    <row r="55" spans="1:15" ht="21" customHeight="1">
      <c r="A55" s="99" t="s">
        <v>182</v>
      </c>
      <c r="B55" s="99"/>
      <c r="C55" s="99"/>
      <c r="D55" s="99"/>
      <c r="E55" s="99"/>
      <c r="F55" s="99"/>
      <c r="G55" s="102"/>
      <c r="I55" s="105">
        <f>SUM(I50:I54)</f>
        <v>3653</v>
      </c>
      <c r="K55" s="105">
        <f>SUM(K50:K54)</f>
        <v>-60388</v>
      </c>
      <c r="M55" s="105">
        <f>SUM(M50:M54)</f>
        <v>3653</v>
      </c>
      <c r="O55" s="105">
        <f>SUM(O50:O54)</f>
        <v>-59466</v>
      </c>
    </row>
    <row r="56" spans="1:15" ht="21" customHeight="1">
      <c r="A56" s="99" t="s">
        <v>51</v>
      </c>
      <c r="B56" s="99"/>
      <c r="C56" s="99"/>
      <c r="D56" s="99"/>
      <c r="E56" s="99"/>
      <c r="F56" s="99"/>
      <c r="G56" s="102"/>
      <c r="I56" s="84"/>
      <c r="K56" s="57"/>
      <c r="M56" s="57"/>
      <c r="N56" s="116"/>
      <c r="O56" s="57"/>
    </row>
    <row r="57" spans="1:15" ht="21" customHeight="1">
      <c r="A57" s="100" t="s">
        <v>141</v>
      </c>
      <c r="B57" s="100"/>
      <c r="C57" s="100"/>
      <c r="D57" s="100"/>
      <c r="E57" s="100"/>
      <c r="F57" s="100"/>
      <c r="G57" s="102"/>
      <c r="I57" s="84">
        <v>50000</v>
      </c>
      <c r="K57" s="119">
        <v>0</v>
      </c>
      <c r="M57" s="119">
        <v>50000</v>
      </c>
      <c r="O57" s="114">
        <v>0</v>
      </c>
    </row>
    <row r="58" spans="1:15" ht="21" customHeight="1">
      <c r="A58" s="100" t="s">
        <v>118</v>
      </c>
      <c r="B58" s="100"/>
      <c r="C58" s="100"/>
      <c r="D58" s="100"/>
      <c r="E58" s="100"/>
      <c r="F58" s="100"/>
      <c r="G58" s="102"/>
      <c r="I58" s="84">
        <v>-80000</v>
      </c>
      <c r="K58" s="119">
        <v>-320000</v>
      </c>
      <c r="M58" s="119">
        <v>-80000</v>
      </c>
      <c r="O58" s="114">
        <v>-320000</v>
      </c>
    </row>
    <row r="59" spans="1:15" ht="21" customHeight="1">
      <c r="A59" s="100" t="s">
        <v>154</v>
      </c>
      <c r="B59" s="100"/>
      <c r="C59" s="100"/>
      <c r="D59" s="100"/>
      <c r="E59" s="100"/>
      <c r="F59" s="100"/>
      <c r="G59" s="102">
        <v>16</v>
      </c>
      <c r="I59" s="84">
        <v>0</v>
      </c>
      <c r="K59" s="119">
        <v>265739</v>
      </c>
      <c r="M59" s="124">
        <v>0</v>
      </c>
      <c r="O59" s="124">
        <v>265739</v>
      </c>
    </row>
    <row r="60" spans="1:15" ht="21" customHeight="1">
      <c r="A60" s="100" t="s">
        <v>117</v>
      </c>
      <c r="B60" s="100"/>
      <c r="C60" s="100"/>
      <c r="D60" s="100"/>
      <c r="E60" s="100"/>
      <c r="F60" s="100"/>
      <c r="G60" s="102"/>
      <c r="I60" s="101">
        <v>-393800</v>
      </c>
      <c r="K60" s="124">
        <v>0</v>
      </c>
      <c r="M60" s="124">
        <v>-393800</v>
      </c>
      <c r="O60" s="124">
        <v>0</v>
      </c>
    </row>
    <row r="61" spans="1:15" ht="21" customHeight="1">
      <c r="A61" s="100" t="s">
        <v>137</v>
      </c>
      <c r="B61" s="100"/>
      <c r="C61" s="100"/>
      <c r="D61" s="100"/>
      <c r="E61" s="100"/>
      <c r="F61" s="100"/>
      <c r="G61" s="102"/>
      <c r="I61" s="101">
        <v>-1023</v>
      </c>
      <c r="K61" s="124">
        <v>-1232</v>
      </c>
      <c r="M61" s="124">
        <v>-857</v>
      </c>
      <c r="O61" s="124">
        <v>-1067</v>
      </c>
    </row>
    <row r="62" spans="1:15" ht="21" customHeight="1">
      <c r="A62" s="100" t="s">
        <v>161</v>
      </c>
      <c r="B62" s="100"/>
      <c r="C62" s="100"/>
      <c r="D62" s="100"/>
      <c r="E62" s="100"/>
      <c r="F62" s="100"/>
      <c r="G62" s="102"/>
      <c r="I62" s="101">
        <v>0</v>
      </c>
      <c r="K62" s="124">
        <v>7</v>
      </c>
      <c r="M62" s="124">
        <v>0</v>
      </c>
      <c r="O62" s="123">
        <v>7</v>
      </c>
    </row>
    <row r="63" spans="1:15" ht="21" customHeight="1">
      <c r="A63" s="99" t="s">
        <v>181</v>
      </c>
      <c r="B63" s="99"/>
      <c r="C63" s="99"/>
      <c r="D63" s="99"/>
      <c r="E63" s="99"/>
      <c r="F63" s="99"/>
      <c r="I63" s="105">
        <f>SUM(I57:I62)</f>
        <v>-424823</v>
      </c>
      <c r="K63" s="105">
        <f>SUM(K57:K62)</f>
        <v>-55486</v>
      </c>
      <c r="M63" s="105">
        <f>SUM(M57:M62)</f>
        <v>-424657</v>
      </c>
      <c r="N63" s="114"/>
      <c r="O63" s="105">
        <f>SUM(O57:O62)</f>
        <v>-55321</v>
      </c>
    </row>
    <row r="64" spans="1:15" ht="21" customHeight="1">
      <c r="A64" s="99" t="s">
        <v>183</v>
      </c>
      <c r="B64" s="99"/>
      <c r="C64" s="99"/>
      <c r="D64" s="99"/>
      <c r="E64" s="99"/>
      <c r="F64" s="99"/>
      <c r="I64" s="115">
        <f>SUM(I39,I55,I63)</f>
        <v>-349008</v>
      </c>
      <c r="K64" s="115">
        <f>SUM(K39,K55,K63)</f>
        <v>81579</v>
      </c>
      <c r="M64" s="115">
        <f>SUM(M39,M55,M63)</f>
        <v>-353206</v>
      </c>
      <c r="N64" s="114"/>
      <c r="O64" s="115">
        <f>SUM(O39,O55,O63)</f>
        <v>82527</v>
      </c>
    </row>
    <row r="65" spans="1:15" ht="21" customHeight="1">
      <c r="A65" s="100" t="s">
        <v>58</v>
      </c>
      <c r="B65" s="100"/>
      <c r="C65" s="100"/>
      <c r="D65" s="100"/>
      <c r="E65" s="100"/>
      <c r="F65" s="100"/>
      <c r="I65" s="117">
        <v>467704</v>
      </c>
      <c r="K65" s="117">
        <v>70643</v>
      </c>
      <c r="M65" s="117">
        <v>456942</v>
      </c>
      <c r="O65" s="117">
        <v>61683</v>
      </c>
    </row>
    <row r="66" spans="1:15" ht="21" customHeight="1" thickBot="1">
      <c r="A66" s="99" t="s">
        <v>56</v>
      </c>
      <c r="B66" s="99"/>
      <c r="C66" s="99"/>
      <c r="D66" s="99"/>
      <c r="E66" s="99"/>
      <c r="F66" s="99"/>
      <c r="I66" s="128">
        <f>SUM(I64:I65)</f>
        <v>118696</v>
      </c>
      <c r="K66" s="128">
        <f>SUM(K64:K65)</f>
        <v>152222</v>
      </c>
      <c r="M66" s="128">
        <f>SUM(M64:M65)</f>
        <v>103736</v>
      </c>
      <c r="N66" s="114"/>
      <c r="O66" s="128">
        <f>SUM(O64:O65)</f>
        <v>144210</v>
      </c>
    </row>
    <row r="67" spans="1:15" ht="21" customHeight="1" thickTop="1">
      <c r="A67" s="100"/>
      <c r="B67" s="100"/>
      <c r="C67" s="100"/>
      <c r="D67" s="100"/>
      <c r="E67" s="100"/>
      <c r="F67" s="100"/>
      <c r="I67" s="106">
        <f>I66-'BS'!I11</f>
        <v>0</v>
      </c>
      <c r="J67" s="107"/>
      <c r="K67" s="106"/>
      <c r="L67" s="107"/>
      <c r="M67" s="108">
        <f>M66-'BS'!M11</f>
        <v>0</v>
      </c>
      <c r="N67" s="107"/>
      <c r="O67" s="107"/>
    </row>
    <row r="68" spans="1:13" ht="21" customHeight="1">
      <c r="A68" s="99" t="s">
        <v>114</v>
      </c>
      <c r="B68" s="99"/>
      <c r="C68" s="99"/>
      <c r="D68" s="100"/>
      <c r="E68" s="100"/>
      <c r="F68" s="100"/>
      <c r="I68" s="115"/>
      <c r="K68" s="115"/>
      <c r="M68" s="3"/>
    </row>
    <row r="69" spans="1:13" ht="21" customHeight="1">
      <c r="A69" s="100" t="s">
        <v>115</v>
      </c>
      <c r="B69" s="100"/>
      <c r="C69" s="100"/>
      <c r="D69" s="100"/>
      <c r="E69" s="100"/>
      <c r="F69" s="100"/>
      <c r="I69" s="115"/>
      <c r="K69" s="115"/>
      <c r="M69" s="3"/>
    </row>
    <row r="70" spans="1:15" ht="21" customHeight="1">
      <c r="A70" s="100" t="s">
        <v>142</v>
      </c>
      <c r="B70" s="100"/>
      <c r="C70" s="100"/>
      <c r="D70" s="100"/>
      <c r="E70" s="100"/>
      <c r="F70" s="100"/>
      <c r="I70" s="101">
        <v>667</v>
      </c>
      <c r="J70" s="101"/>
      <c r="K70" s="124">
        <v>321</v>
      </c>
      <c r="L70" s="124"/>
      <c r="M70" s="124">
        <v>8</v>
      </c>
      <c r="N70" s="124"/>
      <c r="O70" s="124">
        <v>0</v>
      </c>
    </row>
    <row r="71" spans="1:16" ht="21" customHeight="1">
      <c r="A71" s="100" t="s">
        <v>172</v>
      </c>
      <c r="B71" s="100"/>
      <c r="C71" s="100"/>
      <c r="D71" s="100"/>
      <c r="E71" s="100"/>
      <c r="F71" s="100"/>
      <c r="I71" s="101">
        <v>0</v>
      </c>
      <c r="J71" s="101"/>
      <c r="K71" s="124">
        <v>3</v>
      </c>
      <c r="L71" s="124"/>
      <c r="M71" s="124">
        <v>0</v>
      </c>
      <c r="N71" s="124"/>
      <c r="O71" s="124">
        <v>0</v>
      </c>
      <c r="P71" s="153"/>
    </row>
    <row r="72" spans="1:15" ht="21" customHeight="1">
      <c r="A72" s="100"/>
      <c r="B72" s="100"/>
      <c r="C72" s="100"/>
      <c r="D72" s="100"/>
      <c r="E72" s="100"/>
      <c r="F72" s="100"/>
      <c r="I72" s="101"/>
      <c r="J72" s="101"/>
      <c r="K72" s="101"/>
      <c r="L72" s="101"/>
      <c r="M72" s="101"/>
      <c r="N72" s="101"/>
      <c r="O72" s="101"/>
    </row>
    <row r="73" spans="1:11" ht="21" customHeight="1">
      <c r="A73" s="7" t="s">
        <v>22</v>
      </c>
      <c r="G73" s="57"/>
      <c r="H73" s="116"/>
      <c r="I73" s="57"/>
      <c r="K73" s="57"/>
    </row>
    <row r="74" spans="7:11" ht="21" customHeight="1">
      <c r="G74" s="32"/>
      <c r="H74" s="45"/>
      <c r="I74" s="32"/>
      <c r="K74" s="32"/>
    </row>
  </sheetData>
  <sheetProtection/>
  <mergeCells count="4">
    <mergeCell ref="I6:K6"/>
    <mergeCell ref="M6:O6"/>
    <mergeCell ref="I47:K47"/>
    <mergeCell ref="M47:O47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Danita Sirabowornkit</cp:lastModifiedBy>
  <cp:lastPrinted>2023-05-11T03:46:24Z</cp:lastPrinted>
  <dcterms:created xsi:type="dcterms:W3CDTF">1999-07-14T02:33:10Z</dcterms:created>
  <dcterms:modified xsi:type="dcterms:W3CDTF">2023-05-11T03:46:29Z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