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32760" windowWidth="10725" windowHeight="9525" firstSheet="2" activeTab="2"/>
  </bookViews>
  <sheets>
    <sheet name="Recovered_Sheet1" sheetId="1" state="veryHidden" r:id="rId1"/>
    <sheet name="Recovered_Sheet2" sheetId="2" state="veryHidden" r:id="rId2"/>
    <sheet name="BS" sheetId="3" r:id="rId3"/>
    <sheet name="PL &amp; CF" sheetId="4" r:id="rId4"/>
    <sheet name="SE-Conso" sheetId="5" r:id="rId5"/>
    <sheet name="SE-Separate" sheetId="6" r:id="rId6"/>
  </sheets>
  <definedNames>
    <definedName name="\a" localSheetId="2">'BS'!#REF!</definedName>
    <definedName name="\a">#REF!</definedName>
    <definedName name="\c" localSheetId="2">'BS'!#REF!</definedName>
    <definedName name="\c">#REF!</definedName>
    <definedName name="\d" localSheetId="2">'BS'!#REF!</definedName>
    <definedName name="\d">#REF!</definedName>
    <definedName name="_Regression_Int" localSheetId="2" hidden="1">1</definedName>
    <definedName name="_xlnm.Print_Area" localSheetId="2">'BS'!$A$1:$L$101</definedName>
    <definedName name="_xlnm.Print_Area" localSheetId="3">'PL &amp; CF'!$A$1:$K$170</definedName>
    <definedName name="_xlnm.Print_Area" localSheetId="4">'SE-Conso'!$A$1:$M$29</definedName>
    <definedName name="Print_Area_MI" localSheetId="2">'BS'!#REF!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<sst xmlns="http://schemas.openxmlformats.org/spreadsheetml/2006/main" count="378" uniqueCount="218">
  <si>
    <t>Other current liabilities</t>
  </si>
  <si>
    <t xml:space="preserve">Share capital </t>
  </si>
  <si>
    <t>Retained earnings</t>
  </si>
  <si>
    <t>Unappropriated</t>
  </si>
  <si>
    <t>The accompanying notes are an integral part of the financial statements.</t>
  </si>
  <si>
    <t>Note</t>
  </si>
  <si>
    <t xml:space="preserve">Other current assets </t>
  </si>
  <si>
    <t>Assets</t>
  </si>
  <si>
    <t>Current assets</t>
  </si>
  <si>
    <t>Total current assets</t>
  </si>
  <si>
    <t>Non-current assets</t>
  </si>
  <si>
    <t>Total non-current assets</t>
  </si>
  <si>
    <t>Total assets</t>
  </si>
  <si>
    <t>Liabilities and shareholders' equity</t>
  </si>
  <si>
    <t>Current liabilities</t>
  </si>
  <si>
    <t>Total current liabilities</t>
  </si>
  <si>
    <t>Total liabilities</t>
  </si>
  <si>
    <t>Liabilities and shareholders' equity (continued)</t>
  </si>
  <si>
    <t>Shareholders' equity</t>
  </si>
  <si>
    <t>Total shareholders' equity</t>
  </si>
  <si>
    <t>Total liabilities and shareholders' equity</t>
  </si>
  <si>
    <t>Revenues</t>
  </si>
  <si>
    <t>Total revenues</t>
  </si>
  <si>
    <t xml:space="preserve">Expenses </t>
  </si>
  <si>
    <t xml:space="preserve">Total expenses </t>
  </si>
  <si>
    <t>Cash and cash equivalents</t>
  </si>
  <si>
    <t>Finance cost</t>
  </si>
  <si>
    <t>Total non-current liabilities</t>
  </si>
  <si>
    <t>Administrative expenses</t>
  </si>
  <si>
    <t>Directors</t>
  </si>
  <si>
    <t>Appropriated -</t>
  </si>
  <si>
    <t>Current portion of financial lease receivables</t>
  </si>
  <si>
    <t xml:space="preserve">Restricted bank deposits </t>
  </si>
  <si>
    <t>Trade and other receivables</t>
  </si>
  <si>
    <t>Trade and other payables</t>
  </si>
  <si>
    <t>Equipment</t>
  </si>
  <si>
    <t xml:space="preserve">Intangible assets </t>
  </si>
  <si>
    <t>Income tax expenses</t>
  </si>
  <si>
    <t>Current portion of factoring receivables</t>
  </si>
  <si>
    <t>Profit before income tax expenses</t>
  </si>
  <si>
    <t xml:space="preserve">   operating assets and liabilities</t>
  </si>
  <si>
    <t>Operating assets (increase) decrease</t>
  </si>
  <si>
    <t xml:space="preserve">   Trade and other receivables</t>
  </si>
  <si>
    <t xml:space="preserve">   Factoring receivables</t>
  </si>
  <si>
    <t xml:space="preserve">   Other current assets</t>
  </si>
  <si>
    <t xml:space="preserve">   Trade and other payables</t>
  </si>
  <si>
    <t xml:space="preserve">   Other current liabilities</t>
  </si>
  <si>
    <t>Cash flows from financing activities</t>
  </si>
  <si>
    <t>Cash flows from investing activities</t>
  </si>
  <si>
    <t>Profit or loss:</t>
  </si>
  <si>
    <t xml:space="preserve">   Loan receivables</t>
  </si>
  <si>
    <t>(Unaudited</t>
  </si>
  <si>
    <t>(Audited)</t>
  </si>
  <si>
    <t>but reviewed)</t>
  </si>
  <si>
    <t>(Unit: Thousand Baht)</t>
  </si>
  <si>
    <t>(Unaudited but reviewed)</t>
  </si>
  <si>
    <t>Profit for the period</t>
  </si>
  <si>
    <t>Total comprehensive income for the period</t>
  </si>
  <si>
    <t>Cash and cash equivalents at beginning of the period</t>
  </si>
  <si>
    <t xml:space="preserve">Cash and cash equivalents at end of the period </t>
  </si>
  <si>
    <t>Deferred tax assets</t>
  </si>
  <si>
    <t>Income tax payable</t>
  </si>
  <si>
    <t xml:space="preserve">   Cash paid for interest expenses</t>
  </si>
  <si>
    <t>Non-current liabilities</t>
  </si>
  <si>
    <t>Share premium</t>
  </si>
  <si>
    <t xml:space="preserve">Provision for long-term employee benefits  </t>
  </si>
  <si>
    <t>Current portion of hire-purchase receivables</t>
  </si>
  <si>
    <t xml:space="preserve">   Cash paid for income tax</t>
  </si>
  <si>
    <t>Current portion of loan receivables</t>
  </si>
  <si>
    <t>16</t>
  </si>
  <si>
    <t>Cash paid for purchase of equipment</t>
  </si>
  <si>
    <t xml:space="preserve">   Provision for long-term employee benefits</t>
  </si>
  <si>
    <t xml:space="preserve">Proceeds from sales of equipment </t>
  </si>
  <si>
    <t>Earnings per share</t>
  </si>
  <si>
    <t>Other comprehensive income for the period:</t>
  </si>
  <si>
    <t>17</t>
  </si>
  <si>
    <t xml:space="preserve">Profit from operating activities before change in </t>
  </si>
  <si>
    <t xml:space="preserve">   of current portion</t>
  </si>
  <si>
    <t xml:space="preserve">   Appropriated - statutory reserve</t>
  </si>
  <si>
    <t xml:space="preserve">   Unappropriated</t>
  </si>
  <si>
    <t xml:space="preserve">   Depreciation and amortisation</t>
  </si>
  <si>
    <t xml:space="preserve">   Amortisation of deferred interest income under  </t>
  </si>
  <si>
    <t xml:space="preserve">   Hire-purchase receivables</t>
  </si>
  <si>
    <t xml:space="preserve">   Financial lease receivables </t>
  </si>
  <si>
    <t xml:space="preserve">   Finance cost</t>
  </si>
  <si>
    <t>(Unit: Thousand Baht except earnings per share expressed in Baht)</t>
  </si>
  <si>
    <t xml:space="preserve">Current portion of debentures </t>
  </si>
  <si>
    <t xml:space="preserve">   Issued and fully paid-up</t>
  </si>
  <si>
    <t>19</t>
  </si>
  <si>
    <t>Properties foreclosed</t>
  </si>
  <si>
    <t>Loan receivables - net of current portion</t>
  </si>
  <si>
    <t>21</t>
  </si>
  <si>
    <t>Cash paid for purchase of trading securities</t>
  </si>
  <si>
    <t>Hire-purchase receivables - net of current portion</t>
  </si>
  <si>
    <t>Financial lease receivables - net of current portion</t>
  </si>
  <si>
    <t>Warrants</t>
  </si>
  <si>
    <t>Cash receipt from issuance of debentures</t>
  </si>
  <si>
    <t>4</t>
  </si>
  <si>
    <t>5</t>
  </si>
  <si>
    <t>18</t>
  </si>
  <si>
    <t xml:space="preserve">      300,000,000 ordinary shares of Baht 1 each</t>
  </si>
  <si>
    <t>Cash paid for purchase of intangible asset</t>
  </si>
  <si>
    <t xml:space="preserve">      financial lease and hire-purchase agreements</t>
  </si>
  <si>
    <t>Cash flows from operating activities</t>
  </si>
  <si>
    <t>Debentures - net of current portion</t>
  </si>
  <si>
    <t xml:space="preserve">   Registered</t>
  </si>
  <si>
    <t xml:space="preserve">Basic earnings per share </t>
  </si>
  <si>
    <t xml:space="preserve">Diluted earnings per share </t>
  </si>
  <si>
    <t>statutory reserve</t>
  </si>
  <si>
    <t xml:space="preserve">Issued and fully </t>
  </si>
  <si>
    <t xml:space="preserve">   agreements</t>
  </si>
  <si>
    <t xml:space="preserve">Current portion of liabilities under hire-purchase </t>
  </si>
  <si>
    <t>Consolidated financial statements</t>
  </si>
  <si>
    <t>Separate financial statements</t>
  </si>
  <si>
    <t xml:space="preserve">Adjustment to reconcile profit before income tax expenses </t>
  </si>
  <si>
    <t xml:space="preserve">   to net cash provided by (paid from) operating activities</t>
  </si>
  <si>
    <t xml:space="preserve">Total </t>
  </si>
  <si>
    <t xml:space="preserve">shareholders' </t>
  </si>
  <si>
    <t xml:space="preserve">equity </t>
  </si>
  <si>
    <t xml:space="preserve"> share capital</t>
  </si>
  <si>
    <t xml:space="preserve"> paid-up</t>
  </si>
  <si>
    <t>Lease IT Public Company Limited and its subsidiary</t>
  </si>
  <si>
    <t>Investment in subsidiary</t>
  </si>
  <si>
    <t>Other comprehensive income for the period</t>
  </si>
  <si>
    <t>Balance as at 1 January 2019</t>
  </si>
  <si>
    <t xml:space="preserve">Factoring receivables - net of current portion </t>
  </si>
  <si>
    <t>Operating liabilities increase (decrease)</t>
  </si>
  <si>
    <t xml:space="preserve">Increase in restricted bank deposits </t>
  </si>
  <si>
    <t>6</t>
  </si>
  <si>
    <t>Cash receipt for sales of trading securities</t>
  </si>
  <si>
    <t>Supplement disclosures of cash flows information</t>
  </si>
  <si>
    <t>Non-cash items</t>
  </si>
  <si>
    <t>Consolidated financial statement</t>
  </si>
  <si>
    <t>Bank overdrafts and short-term loans from</t>
  </si>
  <si>
    <t xml:space="preserve">   financial institutions</t>
  </si>
  <si>
    <t>Cash paid for investment in subsidiary</t>
  </si>
  <si>
    <t>Repayment of debentures</t>
  </si>
  <si>
    <t>Profit before finance cost and</t>
  </si>
  <si>
    <t xml:space="preserve">   income tax expenses</t>
  </si>
  <si>
    <t>22</t>
  </si>
  <si>
    <t>23</t>
  </si>
  <si>
    <t>Net cash flows from (used in) financing activities</t>
  </si>
  <si>
    <t>20</t>
  </si>
  <si>
    <t xml:space="preserve">Bid bonds deposit awaiting for return </t>
  </si>
  <si>
    <t xml:space="preserve">   Profit attributable to equity holders of the Company</t>
  </si>
  <si>
    <t xml:space="preserve">      (Thousand shares)</t>
  </si>
  <si>
    <t xml:space="preserve">   Weighted average number of ordinary shares</t>
  </si>
  <si>
    <t>Balance as at 1 January 2020</t>
  </si>
  <si>
    <t>31 December 2019</t>
  </si>
  <si>
    <t>11</t>
  </si>
  <si>
    <t>3</t>
  </si>
  <si>
    <t>24</t>
  </si>
  <si>
    <t>Right-of-use assets</t>
  </si>
  <si>
    <t>Short-term loans from subsidiary</t>
  </si>
  <si>
    <t>Cash receipt awaiting for return to receivables</t>
  </si>
  <si>
    <t>Other long-term provisions</t>
  </si>
  <si>
    <t xml:space="preserve">   to receivables</t>
  </si>
  <si>
    <t>Interest incomes</t>
  </si>
  <si>
    <t>Fees and service incomes</t>
  </si>
  <si>
    <t>Other incomes</t>
  </si>
  <si>
    <t>Selling expenses</t>
  </si>
  <si>
    <t>Expected credit losses</t>
  </si>
  <si>
    <t>9</t>
  </si>
  <si>
    <t xml:space="preserve">   Loss on sales of equipment </t>
  </si>
  <si>
    <t>Balance as at 1 January 2020 - After adjusted</t>
  </si>
  <si>
    <t>Other current financial assets - trading securities</t>
  </si>
  <si>
    <t>Current portion of liabilities under lease</t>
  </si>
  <si>
    <t xml:space="preserve">   receivables agreements</t>
  </si>
  <si>
    <t>Liabilities under hire-purchase receivables</t>
  </si>
  <si>
    <t xml:space="preserve">   agreements - net of current portion</t>
  </si>
  <si>
    <t>Liabilities under lease agreements - net</t>
  </si>
  <si>
    <t>15.2</t>
  </si>
  <si>
    <t>Acquisitions of equipment under lease agreements</t>
  </si>
  <si>
    <t>Receivables from sale of trading securities</t>
  </si>
  <si>
    <t>Net increase (decrease) in cash and cash equivalents</t>
  </si>
  <si>
    <t xml:space="preserve">Cumulative effects of changes in </t>
  </si>
  <si>
    <t xml:space="preserve">   accounting policies (Note 2)</t>
  </si>
  <si>
    <t xml:space="preserve">   Cash receipt awaiting for return to receivables</t>
  </si>
  <si>
    <t>Net cash flows from (used in) investing activities</t>
  </si>
  <si>
    <t>As at 30 June 2020</t>
  </si>
  <si>
    <t>30 June 2020</t>
  </si>
  <si>
    <t>For the three-month period ended 30 June 2020</t>
  </si>
  <si>
    <t>Balance as at 30 June 2019</t>
  </si>
  <si>
    <t>Balance as at 30 June 2020</t>
  </si>
  <si>
    <t>For the six-month period ended 30 June 2020</t>
  </si>
  <si>
    <t xml:space="preserve">   Dividend income from subsidiary</t>
  </si>
  <si>
    <t>Dividend received from subsidiary</t>
  </si>
  <si>
    <t xml:space="preserve">Increase in bank overdrafts </t>
  </si>
  <si>
    <t>Cash receipt from exercise of warrants</t>
  </si>
  <si>
    <t>Cash paid for dividend</t>
  </si>
  <si>
    <t>Issuance of ordinary shares during period</t>
  </si>
  <si>
    <t>Dividend paid (Note 26)</t>
  </si>
  <si>
    <t xml:space="preserve">   Interest income</t>
  </si>
  <si>
    <t xml:space="preserve">   Bid bonds deposit awaiting for return to receivables</t>
  </si>
  <si>
    <t xml:space="preserve">   Cash receipt from interest income</t>
  </si>
  <si>
    <t>Net cash flows from (used in) operating activities</t>
  </si>
  <si>
    <t>Cash receipt from hire-purchase receivables agreements</t>
  </si>
  <si>
    <t xml:space="preserve">Repayment of liabilities under hire-purchase receivables </t>
  </si>
  <si>
    <t xml:space="preserve">      221,449,456 ordinary shares of Baht 1 each</t>
  </si>
  <si>
    <t>Bad debts and doubtful accounts</t>
  </si>
  <si>
    <t xml:space="preserve">   Gain on sales of trading securities</t>
  </si>
  <si>
    <t>Repayment of liabilities under lease agreements</t>
  </si>
  <si>
    <t xml:space="preserve">Statements of financial position </t>
  </si>
  <si>
    <t>Statements of financial position (continued)</t>
  </si>
  <si>
    <t xml:space="preserve">Statements of comprehensive income </t>
  </si>
  <si>
    <t>Statements of changes in shareholders' equity</t>
  </si>
  <si>
    <t xml:space="preserve">   from the exercise of warrants </t>
  </si>
  <si>
    <t>Statements of changes in shareholders' equity (continued)</t>
  </si>
  <si>
    <t>Statements of cash flows</t>
  </si>
  <si>
    <t xml:space="preserve">   Expected credit losses </t>
  </si>
  <si>
    <t xml:space="preserve">   Gain on changes in fair value of trading securities</t>
  </si>
  <si>
    <t>Statements of cash flows (continued)</t>
  </si>
  <si>
    <t>Cash receipt from short-term loans from financial institutions</t>
  </si>
  <si>
    <t>Repayment of short-term loans from financial institutions</t>
  </si>
  <si>
    <t>Cash receipt from loans from subsidiary</t>
  </si>
  <si>
    <t xml:space="preserve">Repayment short-term of long-term loans </t>
  </si>
  <si>
    <t>Repayment short-term of loans from subsidiary</t>
  </si>
  <si>
    <t xml:space="preserve">   Doubtful accounts on receivables</t>
  </si>
</sst>
</file>

<file path=xl/styles.xml><?xml version="1.0" encoding="utf-8"?>
<styleSheet xmlns="http://schemas.openxmlformats.org/spreadsheetml/2006/main">
  <numFmts count="5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฿&quot;#,##0_);\(&quot;฿&quot;#,##0\)"/>
    <numFmt numFmtId="173" formatCode="&quot;฿&quot;#,##0_);[Red]\(&quot;฿&quot;#,##0\)"/>
    <numFmt numFmtId="174" formatCode="&quot;฿&quot;#,##0.00_);\(&quot;฿&quot;#,##0.00\)"/>
    <numFmt numFmtId="175" formatCode="&quot;฿&quot;#,##0.00_);[Red]\(&quot;฿&quot;#,##0.00\)"/>
    <numFmt numFmtId="176" formatCode="_(&quot;฿&quot;* #,##0_);_(&quot;฿&quot;* \(#,##0\);_(&quot;฿&quot;* &quot;-&quot;_);_(@_)"/>
    <numFmt numFmtId="177" formatCode="_(&quot;฿&quot;* #,##0.00_);_(&quot;฿&quot;* \(#,##0.00\);_(&quot;฿&quot;* &quot;-&quot;??_);_(@_)"/>
    <numFmt numFmtId="178" formatCode="\t&quot;฿&quot;#,##0_);\(\t&quot;฿&quot;#,##0\)"/>
    <numFmt numFmtId="179" formatCode="\t&quot;฿&quot;#,##0_);[Red]\(\t&quot;฿&quot;#,##0\)"/>
    <numFmt numFmtId="180" formatCode="\t&quot;฿&quot;#,##0.00_);\(\t&quot;฿&quot;#,##0.00\)"/>
    <numFmt numFmtId="181" formatCode="\t&quot;฿&quot;#,##0.00_);[Red]\(\t&quot;฿&quot;#,##0.00\)"/>
    <numFmt numFmtId="182" formatCode="\t&quot;$&quot;#,##0_);\(\t&quot;$&quot;#,##0\)"/>
    <numFmt numFmtId="183" formatCode="\t&quot;$&quot;#,##0_);[Red]\(\t&quot;$&quot;#,##0\)"/>
    <numFmt numFmtId="184" formatCode="\t&quot;$&quot;#,##0.00_);\(\t&quot;$&quot;#,##0.00\)"/>
    <numFmt numFmtId="185" formatCode="\t&quot;$&quot;#,##0.00_);[Red]\(\t&quot;$&quot;#,##0.00\)"/>
    <numFmt numFmtId="186" formatCode="#,##0\ ;\(#,##0\)"/>
    <numFmt numFmtId="187" formatCode="#,##0.00\ ;\(#,##0.00\)"/>
    <numFmt numFmtId="188" formatCode="0.0%"/>
    <numFmt numFmtId="189" formatCode="0.00_)"/>
    <numFmt numFmtId="190" formatCode="_(* #,##0_);_(* \(#,##0\);_(* &quot;-&quot;??_);_(@_)"/>
    <numFmt numFmtId="191" formatCode="dd\-mmm\-yy_)"/>
    <numFmt numFmtId="192" formatCode="#,##0.00\ &quot;F&quot;;\-#,##0.00\ &quot;F&quot;"/>
    <numFmt numFmtId="193" formatCode="_-* #,##0_-;\-* #,##0_-;_-* &quot;-&quot;??_-;_-@_-"/>
    <numFmt numFmtId="194" formatCode="#,##0;\(#,##0\)"/>
    <numFmt numFmtId="195" formatCode="#,##0.00;\(#,##0.00\)"/>
    <numFmt numFmtId="196" formatCode="_(* #,##0.000_);_(* \(#,##0.000\);_(* &quot;-&quot;??_);_(@_)"/>
    <numFmt numFmtId="197" formatCode="_(* #,##0.0000_);_(* \(#,##0.0000\);_(* &quot;-&quot;??_);_(@_)"/>
    <numFmt numFmtId="198" formatCode="_(* #,##0.0_);_(* \(#,##0.0\);_(* &quot;-&quot;??_);_(@_)"/>
    <numFmt numFmtId="199" formatCode="#,##0.0_);\(#,##0.0\)"/>
    <numFmt numFmtId="200" formatCode="#,##0.0\ ;\(#,##0.0\)"/>
    <numFmt numFmtId="201" formatCode="#,##0.000\ ;\(#,##0.000\)"/>
    <numFmt numFmtId="202" formatCode="#,##0.0000\ ;\(#,##0.0000\)"/>
    <numFmt numFmtId="203" formatCode="_-* #,##0.0_-;\-* #,##0.0_-;_-* &quot;-&quot;??_-;_-@_-"/>
    <numFmt numFmtId="204" formatCode="#,##0.0;\(#,##0.0\)"/>
    <numFmt numFmtId="205" formatCode="\-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#,##0.0_);[Red]\(#,##0.0\)"/>
    <numFmt numFmtId="211" formatCode="[$-409]dddd\,\ mmmm\ dd\,\ yyyy"/>
    <numFmt numFmtId="212" formatCode="[$-409]h:mm:ss\ AM/PM"/>
    <numFmt numFmtId="213" formatCode="_-* #,##0.0_-;\-* #,##0.0_-;_-* &quot;-&quot;?_-;_-@_-"/>
    <numFmt numFmtId="214" formatCode="0.0"/>
  </numFmts>
  <fonts count="53">
    <font>
      <sz val="11"/>
      <name val="Times New Roman"/>
      <family val="1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rial"/>
      <family val="2"/>
    </font>
    <font>
      <sz val="14"/>
      <name val="AngsanaUPC"/>
      <family val="1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u val="single"/>
      <sz val="14.25"/>
      <color indexed="12"/>
      <name val="Cordia New"/>
      <family val="2"/>
    </font>
    <font>
      <u val="single"/>
      <sz val="11"/>
      <color indexed="36"/>
      <name val="Times New Roman"/>
      <family val="1"/>
    </font>
    <font>
      <sz val="14"/>
      <name val="Cordia New"/>
      <family val="2"/>
    </font>
    <font>
      <b/>
      <sz val="10"/>
      <name val="Arial"/>
      <family val="2"/>
    </font>
    <font>
      <sz val="10"/>
      <name val="ApFont"/>
      <family val="0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u val="single"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74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192" fontId="6" fillId="0" borderId="0">
      <alignment/>
      <protection/>
    </xf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91" fontId="6" fillId="0" borderId="0">
      <alignment/>
      <protection/>
    </xf>
    <xf numFmtId="188" fontId="6" fillId="0" borderId="0">
      <alignment/>
      <protection/>
    </xf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9" borderId="0" applyNumberFormat="0" applyBorder="0" applyAlignment="0" applyProtection="0"/>
    <xf numFmtId="38" fontId="7" fillId="30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1" borderId="1" applyNumberFormat="0" applyAlignment="0" applyProtection="0"/>
    <xf numFmtId="10" fontId="7" fillId="32" borderId="6" applyNumberFormat="0" applyBorder="0" applyAlignment="0" applyProtection="0"/>
    <xf numFmtId="0" fontId="45" fillId="0" borderId="7" applyNumberFormat="0" applyFill="0" applyAlignment="0" applyProtection="0"/>
    <xf numFmtId="0" fontId="46" fillId="33" borderId="0" applyNumberFormat="0" applyBorder="0" applyAlignment="0" applyProtection="0"/>
    <xf numFmtId="37" fontId="8" fillId="0" borderId="0">
      <alignment/>
      <protection/>
    </xf>
    <xf numFmtId="189" fontId="9" fillId="0" borderId="0">
      <alignment/>
      <protection/>
    </xf>
    <xf numFmtId="0" fontId="14" fillId="0" borderId="0">
      <alignment/>
      <protection/>
    </xf>
    <xf numFmtId="0" fontId="0" fillId="34" borderId="8" applyNumberFormat="0" applyFont="0" applyAlignment="0" applyProtection="0"/>
    <xf numFmtId="0" fontId="47" fillId="27" borderId="9" applyNumberFormat="0" applyAlignment="0" applyProtection="0"/>
    <xf numFmtId="9" fontId="4" fillId="0" borderId="0" applyFont="0" applyFill="0" applyBorder="0" applyAlignment="0" applyProtection="0"/>
    <xf numFmtId="10" fontId="5" fillId="0" borderId="0" applyFont="0" applyFill="0" applyBorder="0" applyAlignment="0" applyProtection="0"/>
    <xf numFmtId="1" fontId="5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50" fillId="0" borderId="0" applyNumberFormat="0" applyFill="0" applyBorder="0" applyAlignment="0" applyProtection="0"/>
  </cellStyleXfs>
  <cellXfs count="152">
    <xf numFmtId="39" fontId="0" fillId="0" borderId="0" xfId="0" applyAlignment="1">
      <alignment/>
    </xf>
    <xf numFmtId="39" fontId="5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right"/>
    </xf>
    <xf numFmtId="39" fontId="5" fillId="0" borderId="0" xfId="0" applyFont="1" applyAlignment="1">
      <alignment/>
    </xf>
    <xf numFmtId="169" fontId="5" fillId="0" borderId="0" xfId="44" applyNumberFormat="1" applyFont="1" applyFill="1" applyBorder="1" applyAlignment="1">
      <alignment/>
    </xf>
    <xf numFmtId="37" fontId="5" fillId="0" borderId="0" xfId="0" applyNumberFormat="1" applyFont="1" applyFill="1" applyAlignment="1">
      <alignment horizontal="right"/>
    </xf>
    <xf numFmtId="37" fontId="13" fillId="0" borderId="0" xfId="0" applyNumberFormat="1" applyFont="1" applyFill="1" applyAlignment="1">
      <alignment horizontal="left"/>
    </xf>
    <xf numFmtId="39" fontId="13" fillId="0" borderId="0" xfId="0" applyFont="1" applyAlignment="1">
      <alignment/>
    </xf>
    <xf numFmtId="39" fontId="5" fillId="0" borderId="0" xfId="0" applyFont="1" applyAlignment="1">
      <alignment horizontal="centerContinuous"/>
    </xf>
    <xf numFmtId="49" fontId="5" fillId="0" borderId="0" xfId="0" applyNumberFormat="1" applyFont="1" applyAlignment="1">
      <alignment horizontal="centerContinuous"/>
    </xf>
    <xf numFmtId="40" fontId="5" fillId="0" borderId="0" xfId="42" applyFont="1" applyAlignment="1">
      <alignment horizontal="centerContinuous"/>
    </xf>
    <xf numFmtId="49" fontId="13" fillId="0" borderId="0" xfId="0" applyNumberFormat="1" applyFont="1" applyAlignment="1" quotePrefix="1">
      <alignment horizontal="left"/>
    </xf>
    <xf numFmtId="49" fontId="5" fillId="0" borderId="0" xfId="0" applyNumberFormat="1" applyFont="1" applyAlignment="1" quotePrefix="1">
      <alignment horizontal="centerContinuous"/>
    </xf>
    <xf numFmtId="49" fontId="13" fillId="0" borderId="0" xfId="0" applyNumberFormat="1" applyFont="1" applyAlignment="1">
      <alignment horizontal="left"/>
    </xf>
    <xf numFmtId="49" fontId="13" fillId="0" borderId="0" xfId="0" applyNumberFormat="1" applyFont="1" applyBorder="1" applyAlignment="1" quotePrefix="1">
      <alignment horizontal="left"/>
    </xf>
    <xf numFmtId="39" fontId="5" fillId="0" borderId="0" xfId="0" applyFont="1" applyAlignment="1">
      <alignment horizontal="center"/>
    </xf>
    <xf numFmtId="39" fontId="5" fillId="0" borderId="12" xfId="0" applyFont="1" applyBorder="1" applyAlignment="1">
      <alignment horizontal="center"/>
    </xf>
    <xf numFmtId="39" fontId="5" fillId="0" borderId="0" xfId="0" applyFont="1" applyBorder="1" applyAlignment="1">
      <alignment horizontal="center"/>
    </xf>
    <xf numFmtId="169" fontId="5" fillId="0" borderId="0" xfId="42" applyNumberFormat="1" applyFont="1" applyBorder="1" applyAlignment="1">
      <alignment horizontal="center"/>
    </xf>
    <xf numFmtId="169" fontId="5" fillId="0" borderId="0" xfId="42" applyNumberFormat="1" applyFont="1" applyBorder="1" applyAlignment="1">
      <alignment/>
    </xf>
    <xf numFmtId="169" fontId="5" fillId="0" borderId="0" xfId="0" applyNumberFormat="1" applyFont="1" applyAlignment="1">
      <alignment/>
    </xf>
    <xf numFmtId="169" fontId="13" fillId="0" borderId="0" xfId="0" applyNumberFormat="1" applyFont="1" applyAlignment="1">
      <alignment/>
    </xf>
    <xf numFmtId="0" fontId="5" fillId="0" borderId="0" xfId="65" applyFont="1" applyAlignment="1">
      <alignment horizontal="center"/>
      <protection/>
    </xf>
    <xf numFmtId="0" fontId="5" fillId="0" borderId="12" xfId="65" applyFont="1" applyBorder="1" applyAlignment="1">
      <alignment horizontal="center"/>
      <protection/>
    </xf>
    <xf numFmtId="169" fontId="5" fillId="0" borderId="0" xfId="44" applyNumberFormat="1" applyFont="1" applyFill="1" applyBorder="1" applyAlignment="1">
      <alignment horizontal="center"/>
    </xf>
    <xf numFmtId="169" fontId="5" fillId="0" borderId="13" xfId="44" applyNumberFormat="1" applyFont="1" applyFill="1" applyBorder="1" applyAlignment="1">
      <alignment horizontal="center"/>
    </xf>
    <xf numFmtId="169" fontId="5" fillId="0" borderId="14" xfId="44" applyNumberFormat="1" applyFont="1" applyFill="1" applyBorder="1" applyAlignment="1">
      <alignment horizontal="center"/>
    </xf>
    <xf numFmtId="169" fontId="5" fillId="0" borderId="15" xfId="44" applyNumberFormat="1" applyFont="1" applyFill="1" applyBorder="1" applyAlignment="1">
      <alignment horizontal="center"/>
    </xf>
    <xf numFmtId="169" fontId="5" fillId="0" borderId="14" xfId="42" applyNumberFormat="1" applyFont="1" applyBorder="1" applyAlignment="1">
      <alignment horizontal="center"/>
    </xf>
    <xf numFmtId="169" fontId="5" fillId="0" borderId="15" xfId="42" applyNumberFormat="1" applyFont="1" applyBorder="1" applyAlignment="1">
      <alignment horizontal="center"/>
    </xf>
    <xf numFmtId="39" fontId="49" fillId="0" borderId="0" xfId="0" applyFont="1" applyFill="1" applyAlignment="1">
      <alignment/>
    </xf>
    <xf numFmtId="39" fontId="34" fillId="0" borderId="0" xfId="0" applyFont="1" applyFill="1" applyAlignment="1">
      <alignment horizontal="centerContinuous"/>
    </xf>
    <xf numFmtId="40" fontId="34" fillId="0" borderId="0" xfId="42" applyFont="1" applyFill="1" applyAlignment="1">
      <alignment horizontal="centerContinuous"/>
    </xf>
    <xf numFmtId="49" fontId="34" fillId="0" borderId="0" xfId="0" applyNumberFormat="1" applyFont="1" applyFill="1" applyAlignment="1">
      <alignment horizontal="centerContinuous"/>
    </xf>
    <xf numFmtId="39" fontId="34" fillId="0" borderId="0" xfId="0" applyFont="1" applyFill="1" applyAlignment="1">
      <alignment/>
    </xf>
    <xf numFmtId="49" fontId="34" fillId="0" borderId="0" xfId="0" applyNumberFormat="1" applyFont="1" applyFill="1" applyAlignment="1" quotePrefix="1">
      <alignment horizontal="centerContinuous"/>
    </xf>
    <xf numFmtId="49" fontId="34" fillId="0" borderId="0" xfId="0" applyNumberFormat="1" applyFont="1" applyFill="1" applyAlignment="1" quotePrefix="1">
      <alignment horizontal="left"/>
    </xf>
    <xf numFmtId="49" fontId="51" fillId="0" borderId="0" xfId="0" applyNumberFormat="1" applyFont="1" applyFill="1" applyAlignment="1" quotePrefix="1">
      <alignment horizontal="left"/>
    </xf>
    <xf numFmtId="49" fontId="34" fillId="0" borderId="0" xfId="0" applyNumberFormat="1" applyFont="1" applyFill="1" applyBorder="1" applyAlignment="1">
      <alignment horizontal="right"/>
    </xf>
    <xf numFmtId="49" fontId="34" fillId="0" borderId="0" xfId="0" applyNumberFormat="1" applyFont="1" applyFill="1" applyBorder="1" applyAlignment="1">
      <alignment horizontal="center"/>
    </xf>
    <xf numFmtId="49" fontId="52" fillId="0" borderId="0" xfId="0" applyNumberFormat="1" applyFont="1" applyFill="1" applyBorder="1" applyAlignment="1">
      <alignment/>
    </xf>
    <xf numFmtId="0" fontId="34" fillId="0" borderId="12" xfId="0" applyNumberFormat="1" applyFont="1" applyFill="1" applyBorder="1" applyAlignment="1" quotePrefix="1">
      <alignment horizontal="center"/>
    </xf>
    <xf numFmtId="0" fontId="34" fillId="0" borderId="0" xfId="0" applyNumberFormat="1" applyFont="1" applyFill="1" applyBorder="1" applyAlignment="1">
      <alignment/>
    </xf>
    <xf numFmtId="49" fontId="52" fillId="0" borderId="0" xfId="0" applyNumberFormat="1" applyFont="1" applyFill="1" applyBorder="1" applyAlignment="1">
      <alignment horizontal="center"/>
    </xf>
    <xf numFmtId="0" fontId="34" fillId="0" borderId="0" xfId="0" applyNumberFormat="1" applyFont="1" applyFill="1" applyBorder="1" applyAlignment="1">
      <alignment horizontal="center"/>
    </xf>
    <xf numFmtId="37" fontId="52" fillId="0" borderId="0" xfId="0" applyNumberFormat="1" applyFont="1" applyFill="1" applyAlignment="1">
      <alignment horizontal="center"/>
    </xf>
    <xf numFmtId="0" fontId="34" fillId="0" borderId="0" xfId="0" applyNumberFormat="1" applyFont="1" applyFill="1" applyBorder="1" applyAlignment="1" quotePrefix="1">
      <alignment horizontal="center"/>
    </xf>
    <xf numFmtId="49" fontId="34" fillId="0" borderId="0" xfId="0" applyNumberFormat="1" applyFont="1" applyFill="1" applyAlignment="1">
      <alignment/>
    </xf>
    <xf numFmtId="0" fontId="34" fillId="0" borderId="0" xfId="42" applyNumberFormat="1" applyFont="1" applyFill="1" applyBorder="1" applyAlignment="1">
      <alignment horizontal="center"/>
    </xf>
    <xf numFmtId="187" fontId="34" fillId="0" borderId="0" xfId="0" applyNumberFormat="1" applyFont="1" applyFill="1" applyAlignment="1">
      <alignment/>
    </xf>
    <xf numFmtId="49" fontId="51" fillId="0" borderId="0" xfId="0" applyNumberFormat="1" applyFont="1" applyFill="1" applyAlignment="1">
      <alignment horizontal="center"/>
    </xf>
    <xf numFmtId="187" fontId="34" fillId="0" borderId="0" xfId="0" applyNumberFormat="1" applyFont="1" applyFill="1" applyBorder="1" applyAlignment="1">
      <alignment/>
    </xf>
    <xf numFmtId="169" fontId="34" fillId="0" borderId="0" xfId="0" applyNumberFormat="1" applyFont="1" applyFill="1" applyBorder="1" applyAlignment="1">
      <alignment/>
    </xf>
    <xf numFmtId="169" fontId="34" fillId="0" borderId="0" xfId="0" applyNumberFormat="1" applyFont="1" applyFill="1" applyAlignment="1">
      <alignment/>
    </xf>
    <xf numFmtId="39" fontId="34" fillId="0" borderId="0" xfId="0" applyFont="1" applyFill="1" applyBorder="1" applyAlignment="1">
      <alignment/>
    </xf>
    <xf numFmtId="39" fontId="34" fillId="0" borderId="0" xfId="0" applyFont="1" applyFill="1" applyAlignment="1">
      <alignment horizontal="left"/>
    </xf>
    <xf numFmtId="0" fontId="34" fillId="0" borderId="0" xfId="0" applyNumberFormat="1" applyFont="1" applyFill="1" applyAlignment="1">
      <alignment/>
    </xf>
    <xf numFmtId="0" fontId="51" fillId="0" borderId="0" xfId="0" applyNumberFormat="1" applyFont="1" applyFill="1" applyAlignment="1">
      <alignment horizontal="center"/>
    </xf>
    <xf numFmtId="169" fontId="34" fillId="0" borderId="16" xfId="44" applyNumberFormat="1" applyFont="1" applyFill="1" applyBorder="1" applyAlignment="1">
      <alignment/>
    </xf>
    <xf numFmtId="40" fontId="34" fillId="0" borderId="0" xfId="42" applyFont="1" applyFill="1" applyAlignment="1">
      <alignment/>
    </xf>
    <xf numFmtId="169" fontId="34" fillId="0" borderId="0" xfId="44" applyNumberFormat="1" applyFont="1" applyFill="1" applyAlignment="1">
      <alignment/>
    </xf>
    <xf numFmtId="40" fontId="34" fillId="0" borderId="0" xfId="42" applyFont="1" applyFill="1" applyBorder="1" applyAlignment="1">
      <alignment/>
    </xf>
    <xf numFmtId="169" fontId="34" fillId="0" borderId="17" xfId="44" applyNumberFormat="1" applyFont="1" applyFill="1" applyBorder="1" applyAlignment="1">
      <alignment/>
    </xf>
    <xf numFmtId="39" fontId="51" fillId="0" borderId="0" xfId="0" applyFont="1" applyFill="1" applyAlignment="1">
      <alignment/>
    </xf>
    <xf numFmtId="49" fontId="51" fillId="0" borderId="0" xfId="0" applyNumberFormat="1" applyFont="1" applyFill="1" applyAlignment="1">
      <alignment horizontal="centerContinuous"/>
    </xf>
    <xf numFmtId="49" fontId="51" fillId="0" borderId="0" xfId="0" applyNumberFormat="1" applyFont="1" applyFill="1" applyAlignment="1" quotePrefix="1">
      <alignment horizontal="centerContinuous"/>
    </xf>
    <xf numFmtId="49" fontId="34" fillId="0" borderId="0" xfId="0" applyNumberFormat="1" applyFont="1" applyFill="1" applyAlignment="1">
      <alignment horizontal="center"/>
    </xf>
    <xf numFmtId="169" fontId="34" fillId="0" borderId="0" xfId="0" applyNumberFormat="1" applyFont="1" applyFill="1" applyAlignment="1">
      <alignment horizontal="right"/>
    </xf>
    <xf numFmtId="169" fontId="34" fillId="0" borderId="0" xfId="44" applyNumberFormat="1" applyFont="1" applyFill="1" applyBorder="1" applyAlignment="1">
      <alignment horizontal="right"/>
    </xf>
    <xf numFmtId="169" fontId="34" fillId="0" borderId="0" xfId="42" applyNumberFormat="1" applyFont="1" applyFill="1" applyBorder="1" applyAlignment="1">
      <alignment horizontal="right"/>
    </xf>
    <xf numFmtId="169" fontId="34" fillId="0" borderId="0" xfId="44" applyNumberFormat="1" applyFont="1" applyFill="1" applyAlignment="1">
      <alignment horizontal="right"/>
    </xf>
    <xf numFmtId="169" fontId="34" fillId="0" borderId="0" xfId="42" applyNumberFormat="1" applyFont="1" applyFill="1" applyAlignment="1">
      <alignment horizontal="right"/>
    </xf>
    <xf numFmtId="169" fontId="34" fillId="0" borderId="16" xfId="44" applyNumberFormat="1" applyFont="1" applyFill="1" applyBorder="1" applyAlignment="1">
      <alignment horizontal="right"/>
    </xf>
    <xf numFmtId="186" fontId="34" fillId="0" borderId="0" xfId="0" applyNumberFormat="1" applyFont="1" applyFill="1" applyAlignment="1">
      <alignment/>
    </xf>
    <xf numFmtId="169" fontId="34" fillId="0" borderId="18" xfId="44" applyNumberFormat="1" applyFont="1" applyFill="1" applyBorder="1" applyAlignment="1">
      <alignment horizontal="right"/>
    </xf>
    <xf numFmtId="190" fontId="34" fillId="0" borderId="0" xfId="42" applyNumberFormat="1" applyFont="1" applyFill="1" applyAlignment="1">
      <alignment/>
    </xf>
    <xf numFmtId="169" fontId="34" fillId="0" borderId="0" xfId="44" applyNumberFormat="1" applyFont="1" applyFill="1" applyBorder="1" applyAlignment="1">
      <alignment/>
    </xf>
    <xf numFmtId="39" fontId="34" fillId="0" borderId="0" xfId="0" applyFont="1" applyFill="1" applyAlignment="1" quotePrefix="1">
      <alignment/>
    </xf>
    <xf numFmtId="49" fontId="51" fillId="0" borderId="0" xfId="0" applyNumberFormat="1" applyFont="1" applyFill="1" applyBorder="1" applyAlignment="1">
      <alignment horizontal="center"/>
    </xf>
    <xf numFmtId="169" fontId="34" fillId="0" borderId="12" xfId="0" applyNumberFormat="1" applyFont="1" applyFill="1" applyBorder="1" applyAlignment="1">
      <alignment/>
    </xf>
    <xf numFmtId="39" fontId="49" fillId="0" borderId="19" xfId="0" applyFont="1" applyFill="1" applyBorder="1" applyAlignment="1">
      <alignment/>
    </xf>
    <xf numFmtId="39" fontId="34" fillId="0" borderId="19" xfId="0" applyFont="1" applyFill="1" applyBorder="1" applyAlignment="1">
      <alignment/>
    </xf>
    <xf numFmtId="169" fontId="34" fillId="0" borderId="0" xfId="42" applyNumberFormat="1" applyFont="1" applyFill="1" applyBorder="1" applyAlignment="1">
      <alignment/>
    </xf>
    <xf numFmtId="49" fontId="34" fillId="0" borderId="0" xfId="0" applyNumberFormat="1" applyFont="1" applyFill="1" applyAlignment="1">
      <alignment horizontal="left"/>
    </xf>
    <xf numFmtId="3" fontId="34" fillId="0" borderId="0" xfId="0" applyNumberFormat="1" applyFont="1" applyFill="1" applyAlignment="1">
      <alignment/>
    </xf>
    <xf numFmtId="39" fontId="49" fillId="0" borderId="0" xfId="0" applyFont="1" applyFill="1" applyBorder="1" applyAlignment="1">
      <alignment/>
    </xf>
    <xf numFmtId="37" fontId="34" fillId="0" borderId="0" xfId="0" applyNumberFormat="1" applyFont="1" applyFill="1" applyAlignment="1">
      <alignment horizontal="right"/>
    </xf>
    <xf numFmtId="37" fontId="49" fillId="0" borderId="0" xfId="0" applyNumberFormat="1" applyFont="1" applyFill="1" applyAlignment="1">
      <alignment horizontal="left"/>
    </xf>
    <xf numFmtId="169" fontId="34" fillId="0" borderId="0" xfId="0" applyNumberFormat="1" applyFont="1" applyFill="1" applyAlignment="1" quotePrefix="1">
      <alignment horizontal="right"/>
    </xf>
    <xf numFmtId="0" fontId="52" fillId="0" borderId="0" xfId="0" applyNumberFormat="1" applyFont="1" applyFill="1" applyBorder="1" applyAlignment="1" quotePrefix="1">
      <alignment horizontal="center"/>
    </xf>
    <xf numFmtId="169" fontId="34" fillId="0" borderId="12" xfId="44" applyNumberFormat="1" applyFont="1" applyFill="1" applyBorder="1" applyAlignment="1">
      <alignment horizontal="right"/>
    </xf>
    <xf numFmtId="0" fontId="49" fillId="0" borderId="0" xfId="0" applyNumberFormat="1" applyFont="1" applyFill="1" applyAlignment="1">
      <alignment/>
    </xf>
    <xf numFmtId="37" fontId="34" fillId="0" borderId="0" xfId="0" applyNumberFormat="1" applyFont="1" applyFill="1" applyAlignment="1">
      <alignment/>
    </xf>
    <xf numFmtId="169" fontId="34" fillId="0" borderId="12" xfId="44" applyNumberFormat="1" applyFont="1" applyFill="1" applyBorder="1" applyAlignment="1">
      <alignment/>
    </xf>
    <xf numFmtId="39" fontId="34" fillId="0" borderId="17" xfId="0" applyNumberFormat="1" applyFont="1" applyFill="1" applyBorder="1" applyAlignment="1">
      <alignment/>
    </xf>
    <xf numFmtId="43" fontId="34" fillId="0" borderId="0" xfId="0" applyNumberFormat="1" applyFont="1" applyFill="1" applyAlignment="1">
      <alignment/>
    </xf>
    <xf numFmtId="190" fontId="34" fillId="0" borderId="0" xfId="42" applyNumberFormat="1" applyFont="1" applyFill="1" applyBorder="1" applyAlignment="1">
      <alignment/>
    </xf>
    <xf numFmtId="194" fontId="34" fillId="0" borderId="0" xfId="0" applyNumberFormat="1" applyFont="1" applyFill="1" applyBorder="1" applyAlignment="1">
      <alignment/>
    </xf>
    <xf numFmtId="190" fontId="34" fillId="0" borderId="0" xfId="42" applyNumberFormat="1" applyFont="1" applyFill="1" applyAlignment="1">
      <alignment horizontal="centerContinuous"/>
    </xf>
    <xf numFmtId="190" fontId="34" fillId="0" borderId="0" xfId="42" applyNumberFormat="1" applyFont="1" applyFill="1" applyBorder="1" applyAlignment="1">
      <alignment horizontal="centerContinuous"/>
    </xf>
    <xf numFmtId="40" fontId="34" fillId="0" borderId="0" xfId="0" applyNumberFormat="1" applyFont="1" applyFill="1" applyAlignment="1">
      <alignment/>
    </xf>
    <xf numFmtId="190" fontId="34" fillId="0" borderId="0" xfId="44" applyNumberFormat="1" applyFont="1" applyFill="1" applyBorder="1" applyAlignment="1">
      <alignment/>
    </xf>
    <xf numFmtId="190" fontId="34" fillId="0" borderId="0" xfId="0" applyNumberFormat="1" applyFont="1" applyFill="1" applyAlignment="1">
      <alignment/>
    </xf>
    <xf numFmtId="40" fontId="49" fillId="0" borderId="0" xfId="0" applyNumberFormat="1" applyFont="1" applyFill="1" applyAlignment="1">
      <alignment/>
    </xf>
    <xf numFmtId="169" fontId="34" fillId="0" borderId="13" xfId="44" applyNumberFormat="1" applyFont="1" applyFill="1" applyBorder="1" applyAlignment="1">
      <alignment horizontal="right"/>
    </xf>
    <xf numFmtId="169" fontId="5" fillId="0" borderId="0" xfId="44" applyNumberFormat="1" applyFont="1" applyFill="1" applyAlignment="1">
      <alignment/>
    </xf>
    <xf numFmtId="169" fontId="5" fillId="0" borderId="16" xfId="44" applyNumberFormat="1" applyFont="1" applyFill="1" applyBorder="1" applyAlignment="1">
      <alignment/>
    </xf>
    <xf numFmtId="169" fontId="5" fillId="0" borderId="12" xfId="44" applyNumberFormat="1" applyFont="1" applyFill="1" applyBorder="1" applyAlignment="1">
      <alignment horizontal="right"/>
    </xf>
    <xf numFmtId="169" fontId="5" fillId="0" borderId="0" xfId="44" applyNumberFormat="1" applyFont="1" applyFill="1" applyBorder="1" applyAlignment="1">
      <alignment horizontal="right"/>
    </xf>
    <xf numFmtId="39" fontId="5" fillId="0" borderId="17" xfId="0" applyNumberFormat="1" applyFont="1" applyFill="1" applyBorder="1" applyAlignment="1">
      <alignment/>
    </xf>
    <xf numFmtId="169" fontId="5" fillId="0" borderId="0" xfId="44" applyNumberFormat="1" applyFont="1" applyFill="1" applyAlignment="1">
      <alignment horizontal="right"/>
    </xf>
    <xf numFmtId="190" fontId="5" fillId="0" borderId="0" xfId="0" applyNumberFormat="1" applyFont="1" applyFill="1" applyAlignment="1">
      <alignment/>
    </xf>
    <xf numFmtId="169" fontId="5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/>
    </xf>
    <xf numFmtId="49" fontId="34" fillId="0" borderId="0" xfId="0" applyNumberFormat="1" applyFont="1" applyFill="1" applyAlignment="1" quotePrefix="1">
      <alignment horizontal="center"/>
    </xf>
    <xf numFmtId="169" fontId="5" fillId="0" borderId="0" xfId="42" applyNumberFormat="1" applyFont="1" applyFill="1" applyAlignment="1">
      <alignment/>
    </xf>
    <xf numFmtId="169" fontId="5" fillId="0" borderId="12" xfId="0" applyNumberFormat="1" applyFont="1" applyFill="1" applyBorder="1" applyAlignment="1">
      <alignment/>
    </xf>
    <xf numFmtId="190" fontId="5" fillId="0" borderId="0" xfId="44" applyNumberFormat="1" applyFont="1" applyFill="1" applyBorder="1" applyAlignment="1">
      <alignment/>
    </xf>
    <xf numFmtId="169" fontId="5" fillId="0" borderId="12" xfId="44" applyNumberFormat="1" applyFont="1" applyFill="1" applyBorder="1" applyAlignment="1">
      <alignment/>
    </xf>
    <xf numFmtId="169" fontId="5" fillId="0" borderId="17" xfId="44" applyNumberFormat="1" applyFont="1" applyFill="1" applyBorder="1" applyAlignment="1">
      <alignment/>
    </xf>
    <xf numFmtId="39" fontId="5" fillId="0" borderId="0" xfId="0" applyFont="1" applyFill="1" applyBorder="1" applyAlignment="1">
      <alignment/>
    </xf>
    <xf numFmtId="49" fontId="15" fillId="0" borderId="0" xfId="0" applyNumberFormat="1" applyFont="1" applyFill="1" applyAlignment="1">
      <alignment horizontal="center"/>
    </xf>
    <xf numFmtId="187" fontId="5" fillId="0" borderId="0" xfId="0" applyNumberFormat="1" applyFont="1" applyFill="1" applyBorder="1" applyAlignment="1">
      <alignment/>
    </xf>
    <xf numFmtId="2" fontId="15" fillId="0" borderId="0" xfId="0" applyNumberFormat="1" applyFont="1" applyFill="1" applyAlignment="1">
      <alignment horizontal="center"/>
    </xf>
    <xf numFmtId="37" fontId="15" fillId="0" borderId="0" xfId="0" applyNumberFormat="1" applyFont="1" applyFill="1" applyBorder="1" applyAlignment="1">
      <alignment horizontal="center"/>
    </xf>
    <xf numFmtId="39" fontId="5" fillId="0" borderId="0" xfId="0" applyFont="1" applyFill="1" applyBorder="1" applyAlignment="1">
      <alignment horizontal="center"/>
    </xf>
    <xf numFmtId="39" fontId="5" fillId="0" borderId="0" xfId="0" applyNumberFormat="1" applyFont="1" applyFill="1" applyBorder="1" applyAlignment="1">
      <alignment/>
    </xf>
    <xf numFmtId="39" fontId="35" fillId="0" borderId="0" xfId="0" applyFont="1" applyFill="1" applyAlignment="1">
      <alignment/>
    </xf>
    <xf numFmtId="169" fontId="35" fillId="0" borderId="0" xfId="0" applyNumberFormat="1" applyFont="1" applyFill="1" applyAlignment="1">
      <alignment/>
    </xf>
    <xf numFmtId="40" fontId="34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39" fontId="34" fillId="0" borderId="0" xfId="0" applyNumberFormat="1" applyFont="1" applyFill="1" applyBorder="1" applyAlignment="1">
      <alignment/>
    </xf>
    <xf numFmtId="37" fontId="34" fillId="0" borderId="0" xfId="0" applyNumberFormat="1" applyFont="1" applyFill="1" applyBorder="1" applyAlignment="1">
      <alignment/>
    </xf>
    <xf numFmtId="37" fontId="34" fillId="0" borderId="17" xfId="0" applyNumberFormat="1" applyFont="1" applyFill="1" applyBorder="1" applyAlignment="1">
      <alignment/>
    </xf>
    <xf numFmtId="43" fontId="34" fillId="0" borderId="0" xfId="0" applyNumberFormat="1" applyFont="1" applyFill="1" applyBorder="1" applyAlignment="1">
      <alignment/>
    </xf>
    <xf numFmtId="39" fontId="5" fillId="6" borderId="0" xfId="0" applyFont="1" applyFill="1" applyAlignment="1">
      <alignment/>
    </xf>
    <xf numFmtId="39" fontId="13" fillId="0" borderId="0" xfId="0" applyFont="1" applyFill="1" applyAlignment="1">
      <alignment/>
    </xf>
    <xf numFmtId="169" fontId="5" fillId="0" borderId="12" xfId="44" applyNumberFormat="1" applyFont="1" applyFill="1" applyBorder="1" applyAlignment="1">
      <alignment horizontal="center"/>
    </xf>
    <xf numFmtId="37" fontId="15" fillId="0" borderId="0" xfId="0" applyNumberFormat="1" applyFont="1" applyFill="1" applyAlignment="1">
      <alignment horizontal="center"/>
    </xf>
    <xf numFmtId="49" fontId="34" fillId="0" borderId="12" xfId="0" applyNumberFormat="1" applyFont="1" applyFill="1" applyBorder="1" applyAlignment="1">
      <alignment horizontal="center"/>
    </xf>
    <xf numFmtId="169" fontId="5" fillId="0" borderId="0" xfId="0" applyNumberFormat="1" applyFont="1" applyFill="1" applyAlignment="1">
      <alignment/>
    </xf>
    <xf numFmtId="169" fontId="5" fillId="0" borderId="0" xfId="44" applyNumberFormat="1" applyFont="1" applyBorder="1" applyAlignment="1">
      <alignment horizontal="center"/>
    </xf>
    <xf numFmtId="169" fontId="5" fillId="0" borderId="0" xfId="44" applyNumberFormat="1" applyFont="1" applyBorder="1" applyAlignment="1">
      <alignment/>
    </xf>
    <xf numFmtId="186" fontId="5" fillId="0" borderId="0" xfId="0" applyNumberFormat="1" applyFont="1" applyFill="1" applyAlignment="1">
      <alignment/>
    </xf>
    <xf numFmtId="49" fontId="34" fillId="0" borderId="12" xfId="0" applyNumberFormat="1" applyFont="1" applyFill="1" applyBorder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51" fillId="0" borderId="0" xfId="0" applyNumberFormat="1" applyFont="1" applyFill="1" applyAlignment="1" quotePrefix="1">
      <alignment horizontal="center"/>
    </xf>
    <xf numFmtId="214" fontId="51" fillId="0" borderId="0" xfId="0" applyNumberFormat="1" applyFont="1" applyFill="1" applyAlignment="1" quotePrefix="1">
      <alignment horizontal="center"/>
    </xf>
    <xf numFmtId="39" fontId="34" fillId="0" borderId="12" xfId="0" applyFont="1" applyFill="1" applyBorder="1" applyAlignment="1">
      <alignment horizontal="center"/>
    </xf>
    <xf numFmtId="49" fontId="34" fillId="0" borderId="12" xfId="0" applyNumberFormat="1" applyFont="1" applyFill="1" applyBorder="1" applyAlignment="1">
      <alignment horizontal="center"/>
    </xf>
    <xf numFmtId="39" fontId="5" fillId="0" borderId="12" xfId="0" applyFont="1" applyBorder="1" applyAlignment="1">
      <alignment horizontal="center"/>
    </xf>
    <xf numFmtId="49" fontId="5" fillId="0" borderId="12" xfId="0" applyNumberFormat="1" applyFont="1" applyBorder="1" applyAlignment="1" quotePrefix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zerodec" xfId="45"/>
    <cellStyle name="Currency" xfId="46"/>
    <cellStyle name="Currency [0]" xfId="47"/>
    <cellStyle name="Currency1" xfId="48"/>
    <cellStyle name="Dollar (zero dec)" xfId="49"/>
    <cellStyle name="Explanatory Text" xfId="50"/>
    <cellStyle name="Followed Hyperlink" xfId="51"/>
    <cellStyle name="Good" xfId="52"/>
    <cellStyle name="Grey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Input [yellow]" xfId="60"/>
    <cellStyle name="Linked Cell" xfId="61"/>
    <cellStyle name="Neutral" xfId="62"/>
    <cellStyle name="no dec" xfId="63"/>
    <cellStyle name="Normal - Style1" xfId="64"/>
    <cellStyle name="Normal_CE-E" xfId="65"/>
    <cellStyle name="Note" xfId="66"/>
    <cellStyle name="Output" xfId="67"/>
    <cellStyle name="Percent" xfId="68"/>
    <cellStyle name="Percent [2]" xfId="69"/>
    <cellStyle name="Quantity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72</xdr:row>
      <xdr:rowOff>190500</xdr:rowOff>
    </xdr:from>
    <xdr:to>
      <xdr:col>6</xdr:col>
      <xdr:colOff>0</xdr:colOff>
      <xdr:row>75</xdr:row>
      <xdr:rowOff>28575</xdr:rowOff>
    </xdr:to>
    <xdr:pic>
      <xdr:nvPicPr>
        <xdr:cNvPr id="1" name="Picture 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19392900"/>
          <a:ext cx="533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342900</xdr:colOff>
      <xdr:row>35</xdr:row>
      <xdr:rowOff>161925</xdr:rowOff>
    </xdr:from>
    <xdr:to>
      <xdr:col>6</xdr:col>
      <xdr:colOff>0</xdr:colOff>
      <xdr:row>37</xdr:row>
      <xdr:rowOff>266700</xdr:rowOff>
    </xdr:to>
    <xdr:pic>
      <xdr:nvPicPr>
        <xdr:cNvPr id="2" name="Picture 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9496425"/>
          <a:ext cx="628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581025</xdr:colOff>
      <xdr:row>0</xdr:row>
      <xdr:rowOff>142875</xdr:rowOff>
    </xdr:from>
    <xdr:to>
      <xdr:col>6</xdr:col>
      <xdr:colOff>0</xdr:colOff>
      <xdr:row>2</xdr:row>
      <xdr:rowOff>257175</xdr:rowOff>
    </xdr:to>
    <xdr:pic>
      <xdr:nvPicPr>
        <xdr:cNvPr id="3" name="Picture 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42875"/>
          <a:ext cx="390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96</xdr:row>
      <xdr:rowOff>104775</xdr:rowOff>
    </xdr:from>
    <xdr:to>
      <xdr:col>6</xdr:col>
      <xdr:colOff>0</xdr:colOff>
      <xdr:row>99</xdr:row>
      <xdr:rowOff>123825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2800350" y="25707975"/>
          <a:ext cx="13906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68</xdr:row>
      <xdr:rowOff>0</xdr:rowOff>
    </xdr:from>
    <xdr:to>
      <xdr:col>4</xdr:col>
      <xdr:colOff>47625</xdr:colOff>
      <xdr:row>71</xdr:row>
      <xdr:rowOff>28575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2800350" y="18135600"/>
          <a:ext cx="4095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31</xdr:row>
      <xdr:rowOff>0</xdr:rowOff>
    </xdr:from>
    <xdr:to>
      <xdr:col>3</xdr:col>
      <xdr:colOff>209550</xdr:colOff>
      <xdr:row>34</xdr:row>
      <xdr:rowOff>28575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2800350" y="8267700"/>
          <a:ext cx="2095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438150</xdr:colOff>
      <xdr:row>72</xdr:row>
      <xdr:rowOff>190500</xdr:rowOff>
    </xdr:from>
    <xdr:to>
      <xdr:col>8</xdr:col>
      <xdr:colOff>0</xdr:colOff>
      <xdr:row>75</xdr:row>
      <xdr:rowOff>28575</xdr:rowOff>
    </xdr:to>
    <xdr:pic>
      <xdr:nvPicPr>
        <xdr:cNvPr id="7" name="Picture 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1939290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361950</xdr:colOff>
      <xdr:row>35</xdr:row>
      <xdr:rowOff>161925</xdr:rowOff>
    </xdr:from>
    <xdr:to>
      <xdr:col>8</xdr:col>
      <xdr:colOff>0</xdr:colOff>
      <xdr:row>37</xdr:row>
      <xdr:rowOff>266700</xdr:rowOff>
    </xdr:to>
    <xdr:pic>
      <xdr:nvPicPr>
        <xdr:cNvPr id="8" name="Picture 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9496425"/>
          <a:ext cx="676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581025</xdr:colOff>
      <xdr:row>0</xdr:row>
      <xdr:rowOff>142875</xdr:rowOff>
    </xdr:from>
    <xdr:to>
      <xdr:col>8</xdr:col>
      <xdr:colOff>0</xdr:colOff>
      <xdr:row>2</xdr:row>
      <xdr:rowOff>257175</xdr:rowOff>
    </xdr:to>
    <xdr:pic>
      <xdr:nvPicPr>
        <xdr:cNvPr id="9" name="Picture 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142875"/>
          <a:ext cx="457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127</xdr:row>
      <xdr:rowOff>123825</xdr:rowOff>
    </xdr:from>
    <xdr:to>
      <xdr:col>5</xdr:col>
      <xdr:colOff>0</xdr:colOff>
      <xdr:row>130</xdr:row>
      <xdr:rowOff>9525</xdr:rowOff>
    </xdr:to>
    <xdr:pic>
      <xdr:nvPicPr>
        <xdr:cNvPr id="1" name="Picture 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32785050"/>
          <a:ext cx="962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83</xdr:row>
      <xdr:rowOff>104775</xdr:rowOff>
    </xdr:from>
    <xdr:to>
      <xdr:col>5</xdr:col>
      <xdr:colOff>0</xdr:colOff>
      <xdr:row>85</xdr:row>
      <xdr:rowOff>257175</xdr:rowOff>
    </xdr:to>
    <xdr:pic>
      <xdr:nvPicPr>
        <xdr:cNvPr id="2" name="Picture 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21450300"/>
          <a:ext cx="923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159</xdr:row>
      <xdr:rowOff>238125</xdr:rowOff>
    </xdr:from>
    <xdr:to>
      <xdr:col>4</xdr:col>
      <xdr:colOff>123825</xdr:colOff>
      <xdr:row>169</xdr:row>
      <xdr:rowOff>38100</xdr:rowOff>
    </xdr:to>
    <xdr:pic>
      <xdr:nvPicPr>
        <xdr:cNvPr id="3" name="Picture 4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3076575" y="41128950"/>
          <a:ext cx="65722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120</xdr:row>
      <xdr:rowOff>257175</xdr:rowOff>
    </xdr:from>
    <xdr:to>
      <xdr:col>4</xdr:col>
      <xdr:colOff>219075</xdr:colOff>
      <xdr:row>125</xdr:row>
      <xdr:rowOff>66675</xdr:rowOff>
    </xdr:to>
    <xdr:pic>
      <xdr:nvPicPr>
        <xdr:cNvPr id="4" name="Picture 5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3076575" y="31118175"/>
          <a:ext cx="7524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42</xdr:row>
      <xdr:rowOff>38100</xdr:rowOff>
    </xdr:from>
    <xdr:to>
      <xdr:col>5</xdr:col>
      <xdr:colOff>0</xdr:colOff>
      <xdr:row>44</xdr:row>
      <xdr:rowOff>219075</xdr:rowOff>
    </xdr:to>
    <xdr:pic>
      <xdr:nvPicPr>
        <xdr:cNvPr id="5" name="Picture 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10839450"/>
          <a:ext cx="857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71</xdr:row>
      <xdr:rowOff>257175</xdr:rowOff>
    </xdr:from>
    <xdr:to>
      <xdr:col>3</xdr:col>
      <xdr:colOff>57150</xdr:colOff>
      <xdr:row>81</xdr:row>
      <xdr:rowOff>76200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3076575" y="18516600"/>
          <a:ext cx="533400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127</xdr:row>
      <xdr:rowOff>123825</xdr:rowOff>
    </xdr:from>
    <xdr:to>
      <xdr:col>7</xdr:col>
      <xdr:colOff>0</xdr:colOff>
      <xdr:row>130</xdr:row>
      <xdr:rowOff>9525</xdr:rowOff>
    </xdr:to>
    <xdr:pic>
      <xdr:nvPicPr>
        <xdr:cNvPr id="7" name="Picture 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32785050"/>
          <a:ext cx="962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83</xdr:row>
      <xdr:rowOff>104775</xdr:rowOff>
    </xdr:from>
    <xdr:to>
      <xdr:col>7</xdr:col>
      <xdr:colOff>0</xdr:colOff>
      <xdr:row>85</xdr:row>
      <xdr:rowOff>257175</xdr:rowOff>
    </xdr:to>
    <xdr:pic>
      <xdr:nvPicPr>
        <xdr:cNvPr id="8" name="Picture 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21450300"/>
          <a:ext cx="923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104775</xdr:colOff>
      <xdr:row>42</xdr:row>
      <xdr:rowOff>38100</xdr:rowOff>
    </xdr:from>
    <xdr:to>
      <xdr:col>7</xdr:col>
      <xdr:colOff>0</xdr:colOff>
      <xdr:row>44</xdr:row>
      <xdr:rowOff>219075</xdr:rowOff>
    </xdr:to>
    <xdr:pic>
      <xdr:nvPicPr>
        <xdr:cNvPr id="9" name="Picture 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10839450"/>
          <a:ext cx="857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</xdr:row>
      <xdr:rowOff>38100</xdr:rowOff>
    </xdr:from>
    <xdr:to>
      <xdr:col>5</xdr:col>
      <xdr:colOff>0</xdr:colOff>
      <xdr:row>3</xdr:row>
      <xdr:rowOff>219075</xdr:rowOff>
    </xdr:to>
    <xdr:pic>
      <xdr:nvPicPr>
        <xdr:cNvPr id="10" name="Picture 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295275"/>
          <a:ext cx="857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30</xdr:row>
      <xdr:rowOff>257175</xdr:rowOff>
    </xdr:from>
    <xdr:to>
      <xdr:col>3</xdr:col>
      <xdr:colOff>57150</xdr:colOff>
      <xdr:row>40</xdr:row>
      <xdr:rowOff>76200</xdr:rowOff>
    </xdr:to>
    <xdr:pic>
      <xdr:nvPicPr>
        <xdr:cNvPr id="11" name="Picture 6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3076575" y="7972425"/>
          <a:ext cx="533400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104775</xdr:colOff>
      <xdr:row>1</xdr:row>
      <xdr:rowOff>38100</xdr:rowOff>
    </xdr:from>
    <xdr:to>
      <xdr:col>7</xdr:col>
      <xdr:colOff>0</xdr:colOff>
      <xdr:row>3</xdr:row>
      <xdr:rowOff>219075</xdr:rowOff>
    </xdr:to>
    <xdr:pic>
      <xdr:nvPicPr>
        <xdr:cNvPr id="12" name="Picture 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295275"/>
          <a:ext cx="857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1000125</xdr:colOff>
      <xdr:row>1</xdr:row>
      <xdr:rowOff>104775</xdr:rowOff>
    </xdr:from>
    <xdr:to>
      <xdr:col>10</xdr:col>
      <xdr:colOff>1038225</xdr:colOff>
      <xdr:row>3</xdr:row>
      <xdr:rowOff>228600</xdr:rowOff>
    </xdr:to>
    <xdr:pic>
      <xdr:nvPicPr>
        <xdr:cNvPr id="1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371475"/>
          <a:ext cx="11811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876300</xdr:colOff>
      <xdr:row>26</xdr:row>
      <xdr:rowOff>0</xdr:rowOff>
    </xdr:from>
    <xdr:to>
      <xdr:col>2</xdr:col>
      <xdr:colOff>1038225</xdr:colOff>
      <xdr:row>27</xdr:row>
      <xdr:rowOff>57150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876300" y="6724650"/>
          <a:ext cx="3228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876300</xdr:colOff>
      <xdr:row>16</xdr:row>
      <xdr:rowOff>0</xdr:rowOff>
    </xdr:from>
    <xdr:to>
      <xdr:col>2</xdr:col>
      <xdr:colOff>1038225</xdr:colOff>
      <xdr:row>18</xdr:row>
      <xdr:rowOff>219075</xdr:rowOff>
    </xdr:to>
    <xdr:pic>
      <xdr:nvPicPr>
        <xdr:cNvPr id="3" name="Picture 2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876300" y="4267200"/>
          <a:ext cx="3228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1000125</xdr:colOff>
      <xdr:row>1</xdr:row>
      <xdr:rowOff>104775</xdr:rowOff>
    </xdr:from>
    <xdr:to>
      <xdr:col>10</xdr:col>
      <xdr:colOff>1038225</xdr:colOff>
      <xdr:row>3</xdr:row>
      <xdr:rowOff>238125</xdr:rowOff>
    </xdr:to>
    <xdr:pic>
      <xdr:nvPicPr>
        <xdr:cNvPr id="1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381000"/>
          <a:ext cx="1181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876300</xdr:colOff>
      <xdr:row>26</xdr:row>
      <xdr:rowOff>0</xdr:rowOff>
    </xdr:from>
    <xdr:to>
      <xdr:col>2</xdr:col>
      <xdr:colOff>1038225</xdr:colOff>
      <xdr:row>27</xdr:row>
      <xdr:rowOff>228600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876300" y="7181850"/>
          <a:ext cx="3305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11.851562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3627">
      <selection activeCell="A1" sqref="A1"/>
    </sheetView>
  </sheetViews>
  <sheetFormatPr defaultColWidth="7.0039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101"/>
  <sheetViews>
    <sheetView showGridLines="0" tabSelected="1" view="pageBreakPreview" zoomScale="70" zoomScaleNormal="115" zoomScaleSheetLayoutView="70" workbookViewId="0" topLeftCell="A1">
      <selection activeCell="A1" sqref="A1"/>
    </sheetView>
  </sheetViews>
  <sheetFormatPr defaultColWidth="9.57421875" defaultRowHeight="21" customHeight="1"/>
  <cols>
    <col min="1" max="1" width="30.57421875" style="55" customWidth="1"/>
    <col min="2" max="2" width="9.8515625" style="34" customWidth="1"/>
    <col min="3" max="3" width="1.57421875" style="34" customWidth="1"/>
    <col min="4" max="4" width="5.421875" style="59" bestFit="1" customWidth="1"/>
    <col min="5" max="5" width="0.85546875" style="47" customWidth="1"/>
    <col min="6" max="6" width="14.57421875" style="59" customWidth="1"/>
    <col min="7" max="7" width="0.85546875" style="34" customWidth="1"/>
    <col min="8" max="8" width="15.57421875" style="59" customWidth="1"/>
    <col min="9" max="9" width="0.85546875" style="34" customWidth="1"/>
    <col min="10" max="10" width="14.57421875" style="34" customWidth="1"/>
    <col min="11" max="11" width="0.85546875" style="34" customWidth="1"/>
    <col min="12" max="12" width="15.8515625" style="34" customWidth="1"/>
    <col min="13" max="13" width="0.5625" style="34" customWidth="1"/>
    <col min="14" max="30" width="9.57421875" style="34" customWidth="1"/>
    <col min="31" max="33" width="15.57421875" style="34" customWidth="1"/>
    <col min="34" max="51" width="9.57421875" style="34" customWidth="1"/>
    <col min="52" max="56" width="10.57421875" style="34" customWidth="1"/>
    <col min="57" max="65" width="9.57421875" style="34" customWidth="1"/>
    <col min="66" max="70" width="10.57421875" style="34" customWidth="1"/>
    <col min="71" max="16384" width="9.57421875" style="34" customWidth="1"/>
  </cols>
  <sheetData>
    <row r="1" spans="1:8" ht="21" customHeight="1">
      <c r="A1" s="30" t="s">
        <v>121</v>
      </c>
      <c r="B1" s="31"/>
      <c r="C1" s="31"/>
      <c r="D1" s="32"/>
      <c r="E1" s="33"/>
      <c r="F1" s="32"/>
      <c r="H1" s="32"/>
    </row>
    <row r="2" spans="1:8" ht="21" customHeight="1">
      <c r="A2" s="30" t="s">
        <v>202</v>
      </c>
      <c r="B2" s="35"/>
      <c r="C2" s="35"/>
      <c r="D2" s="35"/>
      <c r="E2" s="35"/>
      <c r="F2" s="35"/>
      <c r="H2" s="35"/>
    </row>
    <row r="3" spans="1:8" ht="21" customHeight="1">
      <c r="A3" s="30" t="s">
        <v>179</v>
      </c>
      <c r="B3" s="35"/>
      <c r="C3" s="35"/>
      <c r="D3" s="35"/>
      <c r="E3" s="35"/>
      <c r="F3" s="35"/>
      <c r="H3" s="35"/>
    </row>
    <row r="4" spans="1:12" ht="21" customHeight="1">
      <c r="A4" s="34"/>
      <c r="B4" s="36"/>
      <c r="C4" s="36"/>
      <c r="D4" s="37"/>
      <c r="E4" s="36"/>
      <c r="F4" s="38"/>
      <c r="H4" s="38"/>
      <c r="L4" s="38" t="s">
        <v>54</v>
      </c>
    </row>
    <row r="5" spans="1:12" ht="21" customHeight="1">
      <c r="A5" s="34"/>
      <c r="B5" s="36"/>
      <c r="C5" s="36"/>
      <c r="D5" s="37"/>
      <c r="E5" s="36"/>
      <c r="F5" s="149" t="s">
        <v>112</v>
      </c>
      <c r="G5" s="149"/>
      <c r="H5" s="149"/>
      <c r="J5" s="148" t="s">
        <v>113</v>
      </c>
      <c r="K5" s="148"/>
      <c r="L5" s="148"/>
    </row>
    <row r="6" spans="1:12" ht="21" customHeight="1">
      <c r="A6" s="34"/>
      <c r="D6" s="144" t="s">
        <v>5</v>
      </c>
      <c r="E6" s="40"/>
      <c r="F6" s="41" t="s">
        <v>180</v>
      </c>
      <c r="G6" s="42"/>
      <c r="H6" s="41" t="s">
        <v>148</v>
      </c>
      <c r="J6" s="41" t="s">
        <v>180</v>
      </c>
      <c r="K6" s="42"/>
      <c r="L6" s="41" t="s">
        <v>148</v>
      </c>
    </row>
    <row r="7" spans="1:12" ht="21" customHeight="1">
      <c r="A7" s="34"/>
      <c r="D7" s="43"/>
      <c r="E7" s="40"/>
      <c r="F7" s="44" t="s">
        <v>51</v>
      </c>
      <c r="H7" s="44" t="s">
        <v>52</v>
      </c>
      <c r="J7" s="44" t="s">
        <v>51</v>
      </c>
      <c r="K7" s="45"/>
      <c r="L7" s="44" t="s">
        <v>52</v>
      </c>
    </row>
    <row r="8" spans="1:12" ht="21" customHeight="1">
      <c r="A8" s="34"/>
      <c r="D8" s="43"/>
      <c r="E8" s="40"/>
      <c r="F8" s="44" t="s">
        <v>53</v>
      </c>
      <c r="H8" s="46"/>
      <c r="J8" s="44" t="s">
        <v>53</v>
      </c>
      <c r="K8" s="45"/>
      <c r="L8" s="46"/>
    </row>
    <row r="9" spans="1:8" ht="21" customHeight="1">
      <c r="A9" s="30" t="s">
        <v>7</v>
      </c>
      <c r="D9" s="39"/>
      <c r="F9" s="48"/>
      <c r="H9" s="48"/>
    </row>
    <row r="10" spans="1:10" ht="21" customHeight="1">
      <c r="A10" s="30" t="s">
        <v>8</v>
      </c>
      <c r="C10" s="49"/>
      <c r="D10" s="50"/>
      <c r="E10" s="49"/>
      <c r="F10" s="49"/>
      <c r="G10" s="49"/>
      <c r="H10" s="49"/>
      <c r="I10" s="49"/>
      <c r="J10" s="49"/>
    </row>
    <row r="11" spans="1:12" ht="21" customHeight="1">
      <c r="A11" s="34" t="s">
        <v>25</v>
      </c>
      <c r="C11" s="49"/>
      <c r="D11" s="50"/>
      <c r="E11" s="51"/>
      <c r="F11" s="105">
        <v>163098</v>
      </c>
      <c r="H11" s="140">
        <v>236231</v>
      </c>
      <c r="I11" s="121"/>
      <c r="J11" s="105">
        <v>159338</v>
      </c>
      <c r="K11" s="122"/>
      <c r="L11" s="140">
        <v>233949</v>
      </c>
    </row>
    <row r="12" spans="1:12" s="56" customFormat="1" ht="21" customHeight="1">
      <c r="A12" s="34" t="s">
        <v>33</v>
      </c>
      <c r="C12" s="49"/>
      <c r="D12" s="50" t="s">
        <v>97</v>
      </c>
      <c r="E12" s="51"/>
      <c r="F12" s="105">
        <v>11258</v>
      </c>
      <c r="G12" s="34"/>
      <c r="H12" s="140">
        <v>35041</v>
      </c>
      <c r="I12" s="121"/>
      <c r="J12" s="105">
        <v>11773</v>
      </c>
      <c r="K12" s="122"/>
      <c r="L12" s="140">
        <v>35510</v>
      </c>
    </row>
    <row r="13" spans="1:12" ht="21" customHeight="1">
      <c r="A13" s="56" t="s">
        <v>68</v>
      </c>
      <c r="C13" s="49"/>
      <c r="D13" s="57">
        <v>5</v>
      </c>
      <c r="E13" s="51"/>
      <c r="F13" s="140">
        <v>825053</v>
      </c>
      <c r="H13" s="140">
        <v>877543</v>
      </c>
      <c r="I13" s="145"/>
      <c r="J13" s="105">
        <v>825053</v>
      </c>
      <c r="K13" s="122"/>
      <c r="L13" s="140">
        <v>877543</v>
      </c>
    </row>
    <row r="14" spans="1:12" ht="21" customHeight="1">
      <c r="A14" s="34" t="s">
        <v>38</v>
      </c>
      <c r="C14" s="49"/>
      <c r="D14" s="57">
        <v>6</v>
      </c>
      <c r="E14" s="51"/>
      <c r="F14" s="140">
        <v>714771</v>
      </c>
      <c r="H14" s="140">
        <v>940335</v>
      </c>
      <c r="I14" s="145"/>
      <c r="J14" s="105">
        <v>714771</v>
      </c>
      <c r="K14" s="122"/>
      <c r="L14" s="140">
        <v>940335</v>
      </c>
    </row>
    <row r="15" spans="1:12" ht="21" customHeight="1">
      <c r="A15" s="34" t="s">
        <v>31</v>
      </c>
      <c r="C15" s="49"/>
      <c r="D15" s="57">
        <v>7</v>
      </c>
      <c r="E15" s="51"/>
      <c r="F15" s="140">
        <v>50688</v>
      </c>
      <c r="H15" s="140">
        <v>70002</v>
      </c>
      <c r="I15" s="145"/>
      <c r="J15" s="105">
        <v>50688</v>
      </c>
      <c r="K15" s="122"/>
      <c r="L15" s="140">
        <v>70002</v>
      </c>
    </row>
    <row r="16" spans="1:12" ht="21" customHeight="1">
      <c r="A16" s="34" t="s">
        <v>66</v>
      </c>
      <c r="C16" s="49"/>
      <c r="D16" s="57">
        <v>8</v>
      </c>
      <c r="E16" s="51"/>
      <c r="F16" s="140">
        <v>83892</v>
      </c>
      <c r="H16" s="140">
        <v>95486</v>
      </c>
      <c r="I16" s="145"/>
      <c r="J16" s="105">
        <v>83892</v>
      </c>
      <c r="K16" s="122"/>
      <c r="L16" s="140">
        <v>95486</v>
      </c>
    </row>
    <row r="17" spans="1:12" ht="21" customHeight="1">
      <c r="A17" s="34" t="s">
        <v>165</v>
      </c>
      <c r="C17" s="49"/>
      <c r="D17" s="57">
        <v>10</v>
      </c>
      <c r="E17" s="51"/>
      <c r="F17" s="105">
        <v>110080</v>
      </c>
      <c r="H17" s="140">
        <v>730198</v>
      </c>
      <c r="I17" s="121"/>
      <c r="J17" s="105">
        <v>110080</v>
      </c>
      <c r="K17" s="122"/>
      <c r="L17" s="140">
        <v>730198</v>
      </c>
    </row>
    <row r="18" spans="1:12" ht="21" customHeight="1">
      <c r="A18" s="34" t="s">
        <v>89</v>
      </c>
      <c r="C18" s="49"/>
      <c r="D18" s="57"/>
      <c r="E18" s="51"/>
      <c r="F18" s="105">
        <v>2141</v>
      </c>
      <c r="H18" s="140">
        <v>2141</v>
      </c>
      <c r="I18" s="145"/>
      <c r="J18" s="105">
        <v>2141</v>
      </c>
      <c r="K18" s="122"/>
      <c r="L18" s="140">
        <v>2141</v>
      </c>
    </row>
    <row r="19" spans="1:12" ht="21" customHeight="1">
      <c r="A19" s="34" t="s">
        <v>6</v>
      </c>
      <c r="C19" s="49"/>
      <c r="D19" s="57"/>
      <c r="E19" s="51"/>
      <c r="F19" s="105">
        <v>5683</v>
      </c>
      <c r="H19" s="140">
        <v>8764</v>
      </c>
      <c r="I19" s="145"/>
      <c r="J19" s="105">
        <v>5592</v>
      </c>
      <c r="K19" s="122"/>
      <c r="L19" s="140">
        <v>8567</v>
      </c>
    </row>
    <row r="20" spans="1:12" ht="21" customHeight="1">
      <c r="A20" s="30" t="s">
        <v>9</v>
      </c>
      <c r="C20" s="49"/>
      <c r="D20" s="50"/>
      <c r="E20" s="51"/>
      <c r="F20" s="58">
        <f>SUM(F11:F19)</f>
        <v>1966664</v>
      </c>
      <c r="G20" s="59"/>
      <c r="H20" s="58">
        <f>SUM(H11:H19)</f>
        <v>2995741</v>
      </c>
      <c r="I20" s="59"/>
      <c r="J20" s="58">
        <f>SUM(J11:J19)</f>
        <v>1963328</v>
      </c>
      <c r="K20" s="52"/>
      <c r="L20" s="58">
        <f>SUM(L11:L19)</f>
        <v>2993731</v>
      </c>
    </row>
    <row r="21" spans="1:12" ht="21" customHeight="1">
      <c r="A21" s="30" t="s">
        <v>10</v>
      </c>
      <c r="C21" s="49"/>
      <c r="D21" s="50"/>
      <c r="E21" s="51"/>
      <c r="F21" s="60"/>
      <c r="G21" s="59"/>
      <c r="H21" s="60"/>
      <c r="I21" s="59"/>
      <c r="J21" s="60"/>
      <c r="K21" s="52"/>
      <c r="L21" s="60"/>
    </row>
    <row r="22" spans="1:12" ht="21" customHeight="1">
      <c r="A22" s="34" t="s">
        <v>32</v>
      </c>
      <c r="C22" s="49"/>
      <c r="D22" s="50" t="s">
        <v>149</v>
      </c>
      <c r="E22" s="51"/>
      <c r="F22" s="105">
        <v>61080</v>
      </c>
      <c r="H22" s="140">
        <v>46738</v>
      </c>
      <c r="I22" s="121"/>
      <c r="J22" s="105">
        <v>61080</v>
      </c>
      <c r="K22" s="122"/>
      <c r="L22" s="140">
        <v>46738</v>
      </c>
    </row>
    <row r="23" spans="1:12" ht="21" customHeight="1">
      <c r="A23" s="55" t="s">
        <v>90</v>
      </c>
      <c r="C23" s="49"/>
      <c r="D23" s="50" t="s">
        <v>98</v>
      </c>
      <c r="E23" s="51"/>
      <c r="F23" s="105">
        <v>375894</v>
      </c>
      <c r="H23" s="140">
        <v>321728</v>
      </c>
      <c r="I23" s="121"/>
      <c r="J23" s="105">
        <v>375894</v>
      </c>
      <c r="K23" s="122"/>
      <c r="L23" s="140">
        <v>321728</v>
      </c>
    </row>
    <row r="24" spans="1:12" ht="21" customHeight="1">
      <c r="A24" s="1" t="s">
        <v>125</v>
      </c>
      <c r="C24" s="49"/>
      <c r="D24" s="50" t="s">
        <v>128</v>
      </c>
      <c r="E24" s="51"/>
      <c r="F24" s="105">
        <v>50446</v>
      </c>
      <c r="H24" s="140">
        <v>40810</v>
      </c>
      <c r="I24" s="145"/>
      <c r="J24" s="105">
        <v>50446</v>
      </c>
      <c r="K24" s="122"/>
      <c r="L24" s="140">
        <v>40810</v>
      </c>
    </row>
    <row r="25" spans="1:12" ht="21" customHeight="1">
      <c r="A25" s="34" t="s">
        <v>94</v>
      </c>
      <c r="C25" s="49"/>
      <c r="D25" s="57">
        <v>7</v>
      </c>
      <c r="E25" s="51"/>
      <c r="F25" s="105">
        <v>29919</v>
      </c>
      <c r="H25" s="140">
        <v>43803</v>
      </c>
      <c r="I25" s="145"/>
      <c r="J25" s="105">
        <v>29919</v>
      </c>
      <c r="K25" s="122"/>
      <c r="L25" s="140">
        <v>43803</v>
      </c>
    </row>
    <row r="26" spans="1:12" ht="21" customHeight="1">
      <c r="A26" s="34" t="s">
        <v>93</v>
      </c>
      <c r="C26" s="49"/>
      <c r="D26" s="57">
        <v>8</v>
      </c>
      <c r="E26" s="51"/>
      <c r="F26" s="105">
        <v>17549</v>
      </c>
      <c r="H26" s="140">
        <v>19974</v>
      </c>
      <c r="I26" s="145"/>
      <c r="J26" s="105">
        <v>17549</v>
      </c>
      <c r="K26" s="122"/>
      <c r="L26" s="140">
        <v>19974</v>
      </c>
    </row>
    <row r="27" spans="1:12" ht="21" customHeight="1">
      <c r="A27" s="34" t="s">
        <v>122</v>
      </c>
      <c r="C27" s="49"/>
      <c r="D27" s="57">
        <v>12</v>
      </c>
      <c r="E27" s="51"/>
      <c r="F27" s="105">
        <v>0</v>
      </c>
      <c r="H27" s="105">
        <v>0</v>
      </c>
      <c r="I27" s="145"/>
      <c r="J27" s="105">
        <v>10000</v>
      </c>
      <c r="K27" s="122"/>
      <c r="L27" s="140">
        <v>5000</v>
      </c>
    </row>
    <row r="28" spans="1:12" ht="21" customHeight="1">
      <c r="A28" s="34" t="s">
        <v>35</v>
      </c>
      <c r="C28" s="49"/>
      <c r="D28" s="146">
        <v>13</v>
      </c>
      <c r="E28" s="51"/>
      <c r="F28" s="105">
        <v>15246</v>
      </c>
      <c r="H28" s="140">
        <v>26199</v>
      </c>
      <c r="I28" s="145"/>
      <c r="J28" s="105">
        <v>14653</v>
      </c>
      <c r="K28" s="122"/>
      <c r="L28" s="140">
        <v>25765</v>
      </c>
    </row>
    <row r="29" spans="1:12" ht="21" customHeight="1">
      <c r="A29" s="34" t="s">
        <v>152</v>
      </c>
      <c r="C29" s="49"/>
      <c r="D29" s="146">
        <v>14</v>
      </c>
      <c r="E29" s="51"/>
      <c r="F29" s="105">
        <v>22764</v>
      </c>
      <c r="H29" s="105">
        <v>0</v>
      </c>
      <c r="I29" s="145"/>
      <c r="J29" s="105">
        <v>20255</v>
      </c>
      <c r="K29" s="122"/>
      <c r="L29" s="140">
        <v>0</v>
      </c>
    </row>
    <row r="30" spans="1:12" ht="21" customHeight="1">
      <c r="A30" s="34" t="s">
        <v>36</v>
      </c>
      <c r="C30" s="49"/>
      <c r="D30" s="57"/>
      <c r="E30" s="51"/>
      <c r="F30" s="105">
        <v>9268</v>
      </c>
      <c r="H30" s="140">
        <v>7063</v>
      </c>
      <c r="I30" s="145"/>
      <c r="J30" s="105">
        <v>9268</v>
      </c>
      <c r="K30" s="122"/>
      <c r="L30" s="140">
        <v>7063</v>
      </c>
    </row>
    <row r="31" spans="1:12" ht="21" customHeight="1">
      <c r="A31" s="34" t="s">
        <v>60</v>
      </c>
      <c r="C31" s="49"/>
      <c r="D31" s="147">
        <v>15.1</v>
      </c>
      <c r="E31" s="51"/>
      <c r="F31" s="118">
        <v>77556</v>
      </c>
      <c r="H31" s="116">
        <v>48689</v>
      </c>
      <c r="I31" s="145"/>
      <c r="J31" s="118">
        <v>77487</v>
      </c>
      <c r="K31" s="122"/>
      <c r="L31" s="140">
        <v>48643</v>
      </c>
    </row>
    <row r="32" spans="1:12" ht="21" customHeight="1">
      <c r="A32" s="30" t="s">
        <v>11</v>
      </c>
      <c r="C32" s="49"/>
      <c r="D32" s="50"/>
      <c r="E32" s="51"/>
      <c r="F32" s="58">
        <f>SUM(F22:F31)</f>
        <v>659722</v>
      </c>
      <c r="G32" s="61"/>
      <c r="H32" s="58">
        <f>SUM(H22:H31)</f>
        <v>555004</v>
      </c>
      <c r="I32" s="61"/>
      <c r="J32" s="58">
        <f>SUM(J22:J31)</f>
        <v>666551</v>
      </c>
      <c r="K32" s="52"/>
      <c r="L32" s="58">
        <f>SUM(L22:L31)</f>
        <v>559524</v>
      </c>
    </row>
    <row r="33" spans="1:12" ht="21" customHeight="1" thickBot="1">
      <c r="A33" s="30" t="s">
        <v>12</v>
      </c>
      <c r="D33" s="50"/>
      <c r="E33" s="51"/>
      <c r="F33" s="62">
        <f>F20+F32</f>
        <v>2626386</v>
      </c>
      <c r="H33" s="62">
        <f>H20+H32</f>
        <v>3550745</v>
      </c>
      <c r="J33" s="62">
        <f>J20+J32</f>
        <v>2629879</v>
      </c>
      <c r="K33" s="52"/>
      <c r="L33" s="62">
        <f>L20+L32</f>
        <v>3553255</v>
      </c>
    </row>
    <row r="34" ht="21" customHeight="1" thickTop="1">
      <c r="A34" s="30"/>
    </row>
    <row r="35" spans="1:8" ht="21" customHeight="1">
      <c r="A35" s="34" t="s">
        <v>4</v>
      </c>
      <c r="D35" s="63"/>
      <c r="E35" s="34"/>
      <c r="F35" s="34"/>
      <c r="H35" s="34"/>
    </row>
    <row r="36" spans="1:5" ht="21" customHeight="1">
      <c r="A36" s="30" t="s">
        <v>121</v>
      </c>
      <c r="B36" s="31"/>
      <c r="C36" s="31"/>
      <c r="D36" s="64"/>
      <c r="E36" s="33"/>
    </row>
    <row r="37" spans="1:5" ht="21" customHeight="1">
      <c r="A37" s="30" t="s">
        <v>203</v>
      </c>
      <c r="B37" s="35"/>
      <c r="C37" s="35"/>
      <c r="D37" s="65"/>
      <c r="E37" s="35"/>
    </row>
    <row r="38" spans="1:8" ht="21" customHeight="1">
      <c r="A38" s="30" t="s">
        <v>179</v>
      </c>
      <c r="B38" s="114"/>
      <c r="C38" s="114"/>
      <c r="D38" s="114"/>
      <c r="E38" s="114"/>
      <c r="F38" s="114"/>
      <c r="H38" s="114"/>
    </row>
    <row r="39" spans="1:12" ht="21" customHeight="1">
      <c r="A39" s="34"/>
      <c r="B39" s="36"/>
      <c r="C39" s="36"/>
      <c r="D39" s="37"/>
      <c r="E39" s="36"/>
      <c r="F39" s="38"/>
      <c r="H39" s="38"/>
      <c r="L39" s="38" t="s">
        <v>54</v>
      </c>
    </row>
    <row r="40" spans="1:12" ht="21" customHeight="1">
      <c r="A40" s="34"/>
      <c r="B40" s="36"/>
      <c r="C40" s="36"/>
      <c r="D40" s="37"/>
      <c r="E40" s="36"/>
      <c r="F40" s="149" t="s">
        <v>112</v>
      </c>
      <c r="G40" s="149"/>
      <c r="H40" s="149"/>
      <c r="J40" s="148" t="s">
        <v>113</v>
      </c>
      <c r="K40" s="148"/>
      <c r="L40" s="148"/>
    </row>
    <row r="41" spans="1:12" ht="21" customHeight="1">
      <c r="A41" s="34"/>
      <c r="D41" s="144" t="s">
        <v>5</v>
      </c>
      <c r="E41" s="40"/>
      <c r="F41" s="41" t="s">
        <v>180</v>
      </c>
      <c r="G41" s="42"/>
      <c r="H41" s="41" t="s">
        <v>148</v>
      </c>
      <c r="J41" s="41" t="s">
        <v>180</v>
      </c>
      <c r="K41" s="42"/>
      <c r="L41" s="41" t="s">
        <v>148</v>
      </c>
    </row>
    <row r="42" spans="1:12" ht="21" customHeight="1">
      <c r="A42" s="34"/>
      <c r="D42" s="43"/>
      <c r="E42" s="40"/>
      <c r="F42" s="44" t="s">
        <v>51</v>
      </c>
      <c r="H42" s="44" t="s">
        <v>52</v>
      </c>
      <c r="J42" s="44" t="s">
        <v>51</v>
      </c>
      <c r="K42" s="45"/>
      <c r="L42" s="44" t="s">
        <v>52</v>
      </c>
    </row>
    <row r="43" spans="1:12" ht="21" customHeight="1">
      <c r="A43" s="34"/>
      <c r="D43" s="43"/>
      <c r="E43" s="40"/>
      <c r="F43" s="44" t="s">
        <v>53</v>
      </c>
      <c r="H43" s="46"/>
      <c r="J43" s="44" t="s">
        <v>53</v>
      </c>
      <c r="K43" s="45"/>
      <c r="L43" s="46"/>
    </row>
    <row r="44" spans="1:8" ht="21" customHeight="1">
      <c r="A44" s="30" t="s">
        <v>13</v>
      </c>
      <c r="B44" s="66"/>
      <c r="C44" s="66"/>
      <c r="D44" s="50"/>
      <c r="E44" s="66"/>
      <c r="F44" s="66"/>
      <c r="H44" s="66"/>
    </row>
    <row r="45" spans="1:4" ht="21" customHeight="1">
      <c r="A45" s="30" t="s">
        <v>14</v>
      </c>
      <c r="D45" s="50"/>
    </row>
    <row r="46" spans="1:4" ht="21" customHeight="1">
      <c r="A46" s="34" t="s">
        <v>133</v>
      </c>
      <c r="D46" s="50"/>
    </row>
    <row r="47" spans="1:12" ht="21" customHeight="1">
      <c r="A47" s="34" t="s">
        <v>134</v>
      </c>
      <c r="D47" s="50" t="s">
        <v>69</v>
      </c>
      <c r="E47" s="51"/>
      <c r="F47" s="105">
        <v>130000</v>
      </c>
      <c r="H47" s="140">
        <v>249763</v>
      </c>
      <c r="I47" s="121"/>
      <c r="J47" s="105">
        <v>130000</v>
      </c>
      <c r="K47" s="122"/>
      <c r="L47" s="140">
        <v>249763</v>
      </c>
    </row>
    <row r="48" spans="1:12" ht="21" customHeight="1">
      <c r="A48" s="34" t="s">
        <v>34</v>
      </c>
      <c r="D48" s="50"/>
      <c r="E48" s="51"/>
      <c r="F48" s="105">
        <v>351</v>
      </c>
      <c r="H48" s="140">
        <v>795</v>
      </c>
      <c r="I48" s="121"/>
      <c r="J48" s="105">
        <v>862</v>
      </c>
      <c r="K48" s="122"/>
      <c r="L48" s="140">
        <v>902</v>
      </c>
    </row>
    <row r="49" spans="1:12" ht="21" customHeight="1">
      <c r="A49" s="34" t="s">
        <v>153</v>
      </c>
      <c r="D49" s="50" t="s">
        <v>150</v>
      </c>
      <c r="E49" s="51"/>
      <c r="F49" s="105">
        <v>0</v>
      </c>
      <c r="H49" s="140">
        <v>0</v>
      </c>
      <c r="I49" s="121"/>
      <c r="J49" s="105">
        <v>40000</v>
      </c>
      <c r="K49" s="122"/>
      <c r="L49" s="140">
        <v>66000</v>
      </c>
    </row>
    <row r="50" spans="1:12" ht="21" customHeight="1">
      <c r="A50" s="34" t="s">
        <v>86</v>
      </c>
      <c r="D50" s="50" t="s">
        <v>75</v>
      </c>
      <c r="E50" s="51"/>
      <c r="F50" s="105">
        <v>348629</v>
      </c>
      <c r="H50" s="140">
        <v>847967</v>
      </c>
      <c r="I50" s="121"/>
      <c r="J50" s="105">
        <v>348629</v>
      </c>
      <c r="K50" s="122"/>
      <c r="L50" s="140">
        <v>847967</v>
      </c>
    </row>
    <row r="51" spans="1:12" ht="21" customHeight="1">
      <c r="A51" s="34" t="s">
        <v>111</v>
      </c>
      <c r="D51" s="50"/>
      <c r="E51" s="51"/>
      <c r="F51" s="105"/>
      <c r="H51" s="1"/>
      <c r="I51" s="1"/>
      <c r="J51" s="105"/>
      <c r="K51" s="54"/>
      <c r="L51" s="67"/>
    </row>
    <row r="52" spans="1:12" ht="21" customHeight="1">
      <c r="A52" s="34" t="s">
        <v>167</v>
      </c>
      <c r="D52" s="50" t="s">
        <v>99</v>
      </c>
      <c r="E52" s="51"/>
      <c r="F52" s="105">
        <v>27907</v>
      </c>
      <c r="H52" s="140">
        <v>72592</v>
      </c>
      <c r="I52" s="121"/>
      <c r="J52" s="105">
        <v>27907</v>
      </c>
      <c r="K52" s="122"/>
      <c r="L52" s="140">
        <v>72592</v>
      </c>
    </row>
    <row r="53" spans="1:12" ht="21" customHeight="1">
      <c r="A53" s="34" t="s">
        <v>166</v>
      </c>
      <c r="D53" s="50"/>
      <c r="E53" s="51"/>
      <c r="F53" s="105"/>
      <c r="G53" s="1"/>
      <c r="H53" s="112"/>
      <c r="I53" s="121"/>
      <c r="J53" s="105"/>
      <c r="K53" s="122"/>
      <c r="L53" s="112"/>
    </row>
    <row r="54" spans="1:12" ht="21" customHeight="1">
      <c r="A54" s="34" t="s">
        <v>110</v>
      </c>
      <c r="D54" s="50" t="s">
        <v>88</v>
      </c>
      <c r="E54" s="51"/>
      <c r="F54" s="105">
        <v>5079</v>
      </c>
      <c r="H54" s="140">
        <v>2191</v>
      </c>
      <c r="I54" s="121"/>
      <c r="J54" s="105">
        <v>4606</v>
      </c>
      <c r="K54" s="122"/>
      <c r="L54" s="140">
        <v>2191</v>
      </c>
    </row>
    <row r="55" spans="1:12" ht="21" customHeight="1">
      <c r="A55" s="34" t="s">
        <v>61</v>
      </c>
      <c r="D55" s="50"/>
      <c r="E55" s="51"/>
      <c r="F55" s="105">
        <v>31743</v>
      </c>
      <c r="H55" s="140">
        <v>15033</v>
      </c>
      <c r="I55" s="121"/>
      <c r="J55" s="105">
        <v>22955</v>
      </c>
      <c r="K55" s="122"/>
      <c r="L55" s="140">
        <v>10092</v>
      </c>
    </row>
    <row r="56" spans="1:12" ht="21" customHeight="1">
      <c r="A56" s="34" t="s">
        <v>154</v>
      </c>
      <c r="B56" s="49"/>
      <c r="D56" s="57"/>
      <c r="E56" s="51"/>
      <c r="F56" s="105">
        <v>33301</v>
      </c>
      <c r="H56" s="140">
        <v>29387</v>
      </c>
      <c r="I56" s="145"/>
      <c r="J56" s="105">
        <v>33027</v>
      </c>
      <c r="K56" s="122"/>
      <c r="L56" s="140">
        <v>29118</v>
      </c>
    </row>
    <row r="57" spans="1:12" ht="21" customHeight="1">
      <c r="A57" s="34" t="s">
        <v>0</v>
      </c>
      <c r="B57" s="49"/>
      <c r="D57" s="57"/>
      <c r="E57" s="51"/>
      <c r="F57" s="105">
        <v>70329</v>
      </c>
      <c r="H57" s="140">
        <v>70078</v>
      </c>
      <c r="I57" s="145"/>
      <c r="J57" s="105">
        <v>68907</v>
      </c>
      <c r="K57" s="122"/>
      <c r="L57" s="140">
        <v>68292</v>
      </c>
    </row>
    <row r="58" spans="1:12" ht="21" customHeight="1">
      <c r="A58" s="30" t="s">
        <v>15</v>
      </c>
      <c r="C58" s="49"/>
      <c r="D58" s="50"/>
      <c r="E58" s="51"/>
      <c r="F58" s="72">
        <f>SUM(F47:F57)</f>
        <v>647339</v>
      </c>
      <c r="G58" s="73"/>
      <c r="H58" s="72">
        <f>SUM(H47:H57)</f>
        <v>1287806</v>
      </c>
      <c r="I58" s="73"/>
      <c r="J58" s="72">
        <f>SUM(J47:J57)</f>
        <v>676893</v>
      </c>
      <c r="K58" s="51"/>
      <c r="L58" s="72">
        <f>SUM(L47:L57)</f>
        <v>1346917</v>
      </c>
    </row>
    <row r="59" spans="1:12" ht="21" customHeight="1">
      <c r="A59" s="30" t="s">
        <v>63</v>
      </c>
      <c r="C59" s="49"/>
      <c r="D59" s="50"/>
      <c r="E59" s="51"/>
      <c r="F59" s="74"/>
      <c r="G59" s="73"/>
      <c r="H59" s="74"/>
      <c r="I59" s="73"/>
      <c r="J59" s="74"/>
      <c r="K59" s="51"/>
      <c r="L59" s="74"/>
    </row>
    <row r="60" spans="1:12" ht="21" customHeight="1">
      <c r="A60" s="34" t="s">
        <v>104</v>
      </c>
      <c r="C60" s="49"/>
      <c r="D60" s="50" t="s">
        <v>75</v>
      </c>
      <c r="E60" s="51"/>
      <c r="F60" s="105">
        <v>904657</v>
      </c>
      <c r="H60" s="140">
        <v>1100909</v>
      </c>
      <c r="I60" s="121"/>
      <c r="J60" s="105">
        <v>904657</v>
      </c>
      <c r="K60" s="122"/>
      <c r="L60" s="140">
        <v>1100909</v>
      </c>
    </row>
    <row r="61" spans="1:12" ht="21" customHeight="1">
      <c r="A61" s="34" t="s">
        <v>168</v>
      </c>
      <c r="C61" s="49"/>
      <c r="F61" s="105"/>
      <c r="H61" s="1"/>
      <c r="I61" s="1"/>
      <c r="J61" s="105"/>
      <c r="K61" s="1"/>
      <c r="L61" s="1"/>
    </row>
    <row r="62" spans="1:12" ht="21" customHeight="1">
      <c r="A62" s="34" t="s">
        <v>169</v>
      </c>
      <c r="C62" s="49"/>
      <c r="D62" s="50" t="s">
        <v>99</v>
      </c>
      <c r="E62" s="51"/>
      <c r="F62" s="105">
        <v>0</v>
      </c>
      <c r="H62" s="140">
        <v>5306</v>
      </c>
      <c r="I62" s="121"/>
      <c r="J62" s="105">
        <v>0</v>
      </c>
      <c r="K62" s="122"/>
      <c r="L62" s="140">
        <v>5306</v>
      </c>
    </row>
    <row r="63" spans="1:12" ht="21" customHeight="1">
      <c r="A63" s="34" t="s">
        <v>170</v>
      </c>
      <c r="C63" s="49"/>
      <c r="F63" s="105"/>
      <c r="H63" s="108"/>
      <c r="I63" s="121"/>
      <c r="J63" s="105"/>
      <c r="K63" s="122"/>
      <c r="L63" s="108"/>
    </row>
    <row r="64" spans="1:12" ht="21" customHeight="1">
      <c r="A64" s="34" t="s">
        <v>77</v>
      </c>
      <c r="C64" s="49"/>
      <c r="D64" s="50" t="s">
        <v>88</v>
      </c>
      <c r="E64" s="51"/>
      <c r="F64" s="68">
        <v>13749</v>
      </c>
      <c r="H64" s="140">
        <v>2898</v>
      </c>
      <c r="I64" s="121"/>
      <c r="J64" s="105">
        <v>11711</v>
      </c>
      <c r="K64" s="122"/>
      <c r="L64" s="140">
        <v>2898</v>
      </c>
    </row>
    <row r="65" spans="1:12" ht="21" customHeight="1">
      <c r="A65" s="34" t="s">
        <v>65</v>
      </c>
      <c r="C65" s="49"/>
      <c r="D65" s="50"/>
      <c r="E65" s="51"/>
      <c r="F65" s="105">
        <v>10261</v>
      </c>
      <c r="H65" s="140">
        <v>9647</v>
      </c>
      <c r="I65" s="121"/>
      <c r="J65" s="105">
        <v>9903</v>
      </c>
      <c r="K65" s="122"/>
      <c r="L65" s="140">
        <v>9336</v>
      </c>
    </row>
    <row r="66" spans="1:12" ht="21" customHeight="1">
      <c r="A66" s="34" t="s">
        <v>155</v>
      </c>
      <c r="C66" s="49"/>
      <c r="D66" s="50"/>
      <c r="E66" s="51"/>
      <c r="F66" s="105">
        <v>385</v>
      </c>
      <c r="H66" s="140">
        <v>0</v>
      </c>
      <c r="I66" s="121"/>
      <c r="J66" s="105">
        <v>320</v>
      </c>
      <c r="K66" s="122"/>
      <c r="L66" s="140">
        <v>0</v>
      </c>
    </row>
    <row r="67" spans="1:12" ht="21" customHeight="1">
      <c r="A67" s="34" t="s">
        <v>143</v>
      </c>
      <c r="C67" s="49"/>
      <c r="D67" s="50"/>
      <c r="E67" s="51"/>
      <c r="F67" s="105"/>
      <c r="H67" s="140"/>
      <c r="I67" s="121"/>
      <c r="J67" s="105"/>
      <c r="K67" s="1"/>
      <c r="L67" s="108"/>
    </row>
    <row r="68" spans="1:12" ht="21" customHeight="1">
      <c r="A68" s="34" t="s">
        <v>156</v>
      </c>
      <c r="C68" s="49"/>
      <c r="D68" s="50" t="s">
        <v>142</v>
      </c>
      <c r="E68" s="51"/>
      <c r="F68" s="105">
        <v>10768</v>
      </c>
      <c r="H68" s="140">
        <v>11620</v>
      </c>
      <c r="I68" s="121"/>
      <c r="J68" s="105">
        <v>10768</v>
      </c>
      <c r="K68" s="122"/>
      <c r="L68" s="140">
        <v>11620</v>
      </c>
    </row>
    <row r="69" spans="1:12" ht="21" customHeight="1">
      <c r="A69" s="30" t="s">
        <v>27</v>
      </c>
      <c r="C69" s="49"/>
      <c r="D69" s="50"/>
      <c r="E69" s="51"/>
      <c r="F69" s="72">
        <f>SUM(F60:F68)</f>
        <v>939820</v>
      </c>
      <c r="G69" s="73"/>
      <c r="H69" s="72">
        <f>SUM(H60:H68)</f>
        <v>1130380</v>
      </c>
      <c r="I69" s="73"/>
      <c r="J69" s="72">
        <f>SUM(J60:J68)</f>
        <v>937359</v>
      </c>
      <c r="K69" s="51"/>
      <c r="L69" s="72">
        <f>SUM(L60:L68)</f>
        <v>1130069</v>
      </c>
    </row>
    <row r="70" spans="1:12" ht="21" customHeight="1">
      <c r="A70" s="30" t="s">
        <v>16</v>
      </c>
      <c r="C70" s="49"/>
      <c r="D70" s="50"/>
      <c r="E70" s="51"/>
      <c r="F70" s="72">
        <f>F58+F69</f>
        <v>1587159</v>
      </c>
      <c r="G70" s="73"/>
      <c r="H70" s="72">
        <f>H58+H69</f>
        <v>2418186</v>
      </c>
      <c r="I70" s="73"/>
      <c r="J70" s="72">
        <f>J58+J69</f>
        <v>1614252</v>
      </c>
      <c r="K70" s="51"/>
      <c r="L70" s="72">
        <f>L58+L69</f>
        <v>2476986</v>
      </c>
    </row>
    <row r="71" spans="1:8" ht="21" customHeight="1">
      <c r="A71" s="34"/>
      <c r="D71" s="34"/>
      <c r="E71" s="34"/>
      <c r="F71" s="34"/>
      <c r="H71" s="34"/>
    </row>
    <row r="72" spans="1:5" ht="21" customHeight="1">
      <c r="A72" s="34" t="s">
        <v>4</v>
      </c>
      <c r="D72" s="63"/>
      <c r="E72" s="34"/>
    </row>
    <row r="73" spans="1:8" ht="21" customHeight="1">
      <c r="A73" s="30" t="s">
        <v>121</v>
      </c>
      <c r="B73" s="31"/>
      <c r="C73" s="31"/>
      <c r="D73" s="64"/>
      <c r="E73" s="33"/>
      <c r="F73" s="32"/>
      <c r="H73" s="32"/>
    </row>
    <row r="74" spans="1:8" ht="21" customHeight="1">
      <c r="A74" s="30" t="s">
        <v>203</v>
      </c>
      <c r="B74" s="35"/>
      <c r="C74" s="35"/>
      <c r="D74" s="65"/>
      <c r="E74" s="35"/>
      <c r="F74" s="35"/>
      <c r="H74" s="35"/>
    </row>
    <row r="75" spans="1:8" ht="21" customHeight="1">
      <c r="A75" s="30" t="s">
        <v>179</v>
      </c>
      <c r="B75" s="35"/>
      <c r="C75" s="35"/>
      <c r="D75" s="35"/>
      <c r="E75" s="35"/>
      <c r="F75" s="35"/>
      <c r="H75" s="35"/>
    </row>
    <row r="76" spans="1:12" ht="21" customHeight="1">
      <c r="A76" s="34"/>
      <c r="B76" s="36"/>
      <c r="C76" s="36"/>
      <c r="D76" s="37"/>
      <c r="E76" s="36"/>
      <c r="F76" s="38"/>
      <c r="H76" s="38"/>
      <c r="L76" s="38" t="s">
        <v>54</v>
      </c>
    </row>
    <row r="77" spans="1:12" ht="21" customHeight="1">
      <c r="A77" s="34"/>
      <c r="B77" s="36"/>
      <c r="C77" s="36"/>
      <c r="D77" s="37"/>
      <c r="E77" s="36"/>
      <c r="F77" s="149" t="s">
        <v>112</v>
      </c>
      <c r="G77" s="149"/>
      <c r="H77" s="149"/>
      <c r="J77" s="148" t="s">
        <v>113</v>
      </c>
      <c r="K77" s="148"/>
      <c r="L77" s="148"/>
    </row>
    <row r="78" spans="1:12" ht="21" customHeight="1">
      <c r="A78" s="34"/>
      <c r="D78" s="144" t="s">
        <v>5</v>
      </c>
      <c r="E78" s="40"/>
      <c r="F78" s="41" t="s">
        <v>180</v>
      </c>
      <c r="G78" s="42"/>
      <c r="H78" s="41" t="s">
        <v>148</v>
      </c>
      <c r="J78" s="41" t="s">
        <v>180</v>
      </c>
      <c r="K78" s="42"/>
      <c r="L78" s="41" t="s">
        <v>148</v>
      </c>
    </row>
    <row r="79" spans="1:12" ht="21" customHeight="1">
      <c r="A79" s="34"/>
      <c r="D79" s="43"/>
      <c r="E79" s="40"/>
      <c r="F79" s="44" t="s">
        <v>51</v>
      </c>
      <c r="H79" s="44" t="s">
        <v>52</v>
      </c>
      <c r="J79" s="44" t="s">
        <v>51</v>
      </c>
      <c r="K79" s="45"/>
      <c r="L79" s="44" t="s">
        <v>52</v>
      </c>
    </row>
    <row r="80" spans="1:12" ht="21" customHeight="1">
      <c r="A80" s="34"/>
      <c r="D80" s="43"/>
      <c r="E80" s="40"/>
      <c r="F80" s="44" t="s">
        <v>53</v>
      </c>
      <c r="H80" s="46"/>
      <c r="J80" s="44" t="s">
        <v>53</v>
      </c>
      <c r="K80" s="45"/>
      <c r="L80" s="46"/>
    </row>
    <row r="81" spans="1:8" ht="21" customHeight="1">
      <c r="A81" s="30" t="s">
        <v>17</v>
      </c>
      <c r="B81" s="66"/>
      <c r="C81" s="66"/>
      <c r="D81" s="50"/>
      <c r="E81" s="66"/>
      <c r="F81" s="66"/>
      <c r="H81" s="66"/>
    </row>
    <row r="82" spans="1:9" ht="21" customHeight="1">
      <c r="A82" s="30" t="s">
        <v>18</v>
      </c>
      <c r="C82" s="49"/>
      <c r="D82" s="50"/>
      <c r="E82" s="51"/>
      <c r="F82" s="75"/>
      <c r="G82" s="73"/>
      <c r="H82" s="75"/>
      <c r="I82" s="73"/>
    </row>
    <row r="83" spans="1:9" ht="21" customHeight="1">
      <c r="A83" s="34" t="s">
        <v>1</v>
      </c>
      <c r="C83" s="49"/>
      <c r="D83" s="50"/>
      <c r="E83" s="51"/>
      <c r="F83" s="75"/>
      <c r="G83" s="73"/>
      <c r="H83" s="75"/>
      <c r="I83" s="73"/>
    </row>
    <row r="84" spans="1:9" ht="21" customHeight="1">
      <c r="A84" s="34" t="s">
        <v>105</v>
      </c>
      <c r="C84" s="49"/>
      <c r="D84" s="50"/>
      <c r="E84" s="51"/>
      <c r="F84" s="76"/>
      <c r="G84" s="73"/>
      <c r="H84" s="76"/>
      <c r="I84" s="73"/>
    </row>
    <row r="85" spans="1:12" ht="21" customHeight="1" thickBot="1">
      <c r="A85" s="77" t="s">
        <v>100</v>
      </c>
      <c r="C85" s="49"/>
      <c r="D85" s="34"/>
      <c r="E85" s="51"/>
      <c r="F85" s="62">
        <v>300000</v>
      </c>
      <c r="H85" s="62">
        <v>300000</v>
      </c>
      <c r="J85" s="62">
        <v>300000</v>
      </c>
      <c r="L85" s="62">
        <v>300000</v>
      </c>
    </row>
    <row r="86" spans="1:12" ht="21" customHeight="1" thickTop="1">
      <c r="A86" s="77" t="s">
        <v>87</v>
      </c>
      <c r="C86" s="49"/>
      <c r="D86" s="78"/>
      <c r="E86" s="51"/>
      <c r="F86" s="76"/>
      <c r="G86" s="73"/>
      <c r="H86" s="76"/>
      <c r="I86" s="73"/>
      <c r="L86" s="76"/>
    </row>
    <row r="87" spans="1:12" ht="21" customHeight="1">
      <c r="A87" s="77" t="s">
        <v>198</v>
      </c>
      <c r="C87" s="49"/>
      <c r="D87" s="50"/>
      <c r="E87" s="51"/>
      <c r="F87" s="60">
        <f>'SE-Conso'!C27</f>
        <v>221449</v>
      </c>
      <c r="G87" s="73"/>
      <c r="H87" s="105">
        <v>221449</v>
      </c>
      <c r="I87" s="73"/>
      <c r="J87" s="60">
        <f>'SE-Separate'!C27</f>
        <v>221449</v>
      </c>
      <c r="L87" s="60">
        <f>'SE-Separate'!C19</f>
        <v>221449</v>
      </c>
    </row>
    <row r="88" spans="1:12" ht="21" customHeight="1">
      <c r="A88" s="34" t="s">
        <v>64</v>
      </c>
      <c r="C88" s="49"/>
      <c r="D88" s="50"/>
      <c r="E88" s="51"/>
      <c r="F88" s="60">
        <f>'SE-Conso'!E27</f>
        <v>82318</v>
      </c>
      <c r="G88" s="73"/>
      <c r="H88" s="115">
        <v>82318</v>
      </c>
      <c r="I88" s="73"/>
      <c r="J88" s="60">
        <f>'SE-Separate'!E27</f>
        <v>82318</v>
      </c>
      <c r="L88" s="60">
        <f>'SE-Separate'!E19</f>
        <v>82318</v>
      </c>
    </row>
    <row r="89" spans="1:12" ht="21" customHeight="1">
      <c r="A89" s="55" t="s">
        <v>95</v>
      </c>
      <c r="C89" s="49"/>
      <c r="D89" s="50" t="s">
        <v>91</v>
      </c>
      <c r="E89" s="51"/>
      <c r="F89" s="60">
        <f>'SE-Conso'!G27</f>
        <v>392750</v>
      </c>
      <c r="G89" s="73"/>
      <c r="H89" s="105">
        <v>392750</v>
      </c>
      <c r="I89" s="73"/>
      <c r="J89" s="60">
        <f>'SE-Separate'!G27</f>
        <v>392750</v>
      </c>
      <c r="L89" s="60">
        <f>'SE-Separate'!G19</f>
        <v>392750</v>
      </c>
    </row>
    <row r="90" spans="1:12" ht="21" customHeight="1">
      <c r="A90" s="34" t="s">
        <v>2</v>
      </c>
      <c r="C90" s="49"/>
      <c r="D90" s="50"/>
      <c r="E90" s="51"/>
      <c r="F90" s="60"/>
      <c r="G90" s="73"/>
      <c r="H90" s="115"/>
      <c r="I90" s="73"/>
      <c r="J90" s="60"/>
      <c r="L90" s="60"/>
    </row>
    <row r="91" spans="1:12" ht="21" customHeight="1">
      <c r="A91" s="34" t="s">
        <v>78</v>
      </c>
      <c r="C91" s="49"/>
      <c r="D91" s="50"/>
      <c r="E91" s="51"/>
      <c r="F91" s="60">
        <f>'SE-Conso'!I27</f>
        <v>30000</v>
      </c>
      <c r="G91" s="73"/>
      <c r="H91" s="115">
        <v>30000</v>
      </c>
      <c r="I91" s="73"/>
      <c r="J91" s="60">
        <f>'SE-Separate'!I27</f>
        <v>30000</v>
      </c>
      <c r="K91" s="52"/>
      <c r="L91" s="60">
        <f>'SE-Separate'!I19</f>
        <v>30000</v>
      </c>
    </row>
    <row r="92" spans="1:12" ht="21" customHeight="1">
      <c r="A92" s="34" t="s">
        <v>79</v>
      </c>
      <c r="C92" s="49"/>
      <c r="D92" s="50"/>
      <c r="E92" s="51"/>
      <c r="F92" s="79">
        <f>'SE-Conso'!K27</f>
        <v>312710</v>
      </c>
      <c r="G92" s="73"/>
      <c r="H92" s="116">
        <v>406042</v>
      </c>
      <c r="I92" s="73"/>
      <c r="J92" s="79">
        <f>'SE-Separate'!K27</f>
        <v>289110</v>
      </c>
      <c r="L92" s="79">
        <v>349752</v>
      </c>
    </row>
    <row r="93" spans="1:12" ht="21" customHeight="1">
      <c r="A93" s="30" t="s">
        <v>19</v>
      </c>
      <c r="C93" s="49"/>
      <c r="D93" s="50"/>
      <c r="E93" s="51"/>
      <c r="F93" s="58">
        <f>SUM(F87:F92)</f>
        <v>1039227</v>
      </c>
      <c r="G93" s="73"/>
      <c r="H93" s="58">
        <f>SUM(H87:H92)</f>
        <v>1132559</v>
      </c>
      <c r="I93" s="73"/>
      <c r="J93" s="58">
        <f>SUM(J87:J92)</f>
        <v>1015627</v>
      </c>
      <c r="L93" s="58">
        <f>SUM(L87:L92)</f>
        <v>1076269</v>
      </c>
    </row>
    <row r="94" spans="1:12" ht="21" customHeight="1" thickBot="1">
      <c r="A94" s="30" t="s">
        <v>20</v>
      </c>
      <c r="C94" s="49"/>
      <c r="D94" s="50"/>
      <c r="E94" s="51"/>
      <c r="F94" s="62">
        <f>SUM(F70,F93)</f>
        <v>2626386</v>
      </c>
      <c r="G94" s="73"/>
      <c r="H94" s="62">
        <f>SUM(H70,H93)</f>
        <v>3550745</v>
      </c>
      <c r="I94" s="73"/>
      <c r="J94" s="62">
        <f>SUM(J70,J93)</f>
        <v>2629879</v>
      </c>
      <c r="L94" s="62">
        <f>SUM(L70,L93)</f>
        <v>3553255</v>
      </c>
    </row>
    <row r="95" spans="1:12" ht="21" customHeight="1" thickTop="1">
      <c r="A95" s="30"/>
      <c r="C95" s="49"/>
      <c r="D95" s="50"/>
      <c r="E95" s="51"/>
      <c r="F95" s="4">
        <f>SUM(F94-F33)</f>
        <v>0</v>
      </c>
      <c r="G95" s="143"/>
      <c r="H95" s="4">
        <f>SUM(H94-H33)</f>
        <v>0</v>
      </c>
      <c r="I95" s="143"/>
      <c r="J95" s="4">
        <f>SUM(J94-J33)</f>
        <v>0</v>
      </c>
      <c r="K95" s="1"/>
      <c r="L95" s="4">
        <f>SUM(L94-L33)</f>
        <v>0</v>
      </c>
    </row>
    <row r="96" spans="1:9" ht="21" customHeight="1">
      <c r="A96" s="34" t="s">
        <v>4</v>
      </c>
      <c r="C96" s="49"/>
      <c r="G96" s="73"/>
      <c r="I96" s="73"/>
    </row>
    <row r="97" spans="1:9" ht="21" customHeight="1">
      <c r="A97" s="30"/>
      <c r="C97" s="49"/>
      <c r="G97" s="73"/>
      <c r="I97" s="73"/>
    </row>
    <row r="98" spans="1:9" ht="21" customHeight="1">
      <c r="A98" s="80"/>
      <c r="B98" s="81"/>
      <c r="C98" s="82"/>
      <c r="D98" s="82"/>
      <c r="E98" s="52"/>
      <c r="F98" s="82"/>
      <c r="G98" s="73"/>
      <c r="H98" s="82"/>
      <c r="I98" s="73"/>
    </row>
    <row r="99" spans="1:9" ht="21" customHeight="1">
      <c r="A99" s="30"/>
      <c r="C99" s="49"/>
      <c r="D99" s="82"/>
      <c r="E99" s="52"/>
      <c r="F99" s="82"/>
      <c r="G99" s="73"/>
      <c r="H99" s="82"/>
      <c r="I99" s="73"/>
    </row>
    <row r="100" spans="1:9" ht="21" customHeight="1">
      <c r="A100" s="30"/>
      <c r="C100" s="83" t="s">
        <v>29</v>
      </c>
      <c r="E100" s="52"/>
      <c r="F100" s="82"/>
      <c r="G100" s="73"/>
      <c r="H100" s="82"/>
      <c r="I100" s="73"/>
    </row>
    <row r="101" spans="1:5" ht="21" customHeight="1">
      <c r="A101" s="80"/>
      <c r="B101" s="81"/>
      <c r="C101" s="82"/>
      <c r="E101" s="84"/>
    </row>
  </sheetData>
  <sheetProtection/>
  <mergeCells count="6">
    <mergeCell ref="J5:L5"/>
    <mergeCell ref="J77:L77"/>
    <mergeCell ref="F5:H5"/>
    <mergeCell ref="F40:H40"/>
    <mergeCell ref="J40:L40"/>
    <mergeCell ref="F77:H77"/>
  </mergeCells>
  <printOptions horizontalCentered="1"/>
  <pageMargins left="0.984251968503937" right="0.1968503937007874" top="0.7874015748031497" bottom="0.3937007874015748" header="0.1968503937007874" footer="0.1968503937007874"/>
  <pageSetup firstPageNumber="2" useFirstPageNumber="1" fitToHeight="0" horizontalDpi="600" verticalDpi="600" orientation="portrait" paperSize="9" scale="80" r:id="rId2"/>
  <rowBreaks count="2" manualBreakCount="2">
    <brk id="35" max="255" man="1"/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0"/>
  <sheetViews>
    <sheetView showGridLines="0" view="pageBreakPreview" zoomScaleNormal="70" zoomScaleSheetLayoutView="100" zoomScalePageLayoutView="0" workbookViewId="0" topLeftCell="A1">
      <selection activeCell="A1" sqref="A1"/>
    </sheetView>
  </sheetViews>
  <sheetFormatPr defaultColWidth="9.140625" defaultRowHeight="20.25" customHeight="1"/>
  <cols>
    <col min="1" max="1" width="33.57421875" style="34" customWidth="1"/>
    <col min="2" max="2" width="12.57421875" style="34" customWidth="1"/>
    <col min="3" max="3" width="7.140625" style="34" customWidth="1"/>
    <col min="4" max="4" width="0.85546875" style="34" customWidth="1"/>
    <col min="5" max="5" width="14.421875" style="34" customWidth="1"/>
    <col min="6" max="6" width="0.85546875" style="34" customWidth="1"/>
    <col min="7" max="7" width="14.421875" style="34" customWidth="1"/>
    <col min="8" max="8" width="0.85546875" style="34" customWidth="1"/>
    <col min="9" max="9" width="13.421875" style="34" customWidth="1"/>
    <col min="10" max="10" width="0.85546875" style="34" customWidth="1"/>
    <col min="11" max="11" width="13.421875" style="34" customWidth="1"/>
    <col min="12" max="16384" width="9.140625" style="34" customWidth="1"/>
  </cols>
  <sheetData>
    <row r="1" spans="1:11" ht="20.25" customHeight="1">
      <c r="A1" s="85"/>
      <c r="B1" s="54"/>
      <c r="C1" s="59"/>
      <c r="D1" s="84"/>
      <c r="E1" s="86"/>
      <c r="G1" s="86"/>
      <c r="K1" s="86" t="s">
        <v>55</v>
      </c>
    </row>
    <row r="2" spans="1:7" ht="20.25" customHeight="1">
      <c r="A2" s="30" t="s">
        <v>121</v>
      </c>
      <c r="B2" s="31"/>
      <c r="C2" s="32"/>
      <c r="D2" s="33"/>
      <c r="E2" s="32"/>
      <c r="G2" s="32"/>
    </row>
    <row r="3" spans="1:7" ht="20.25" customHeight="1">
      <c r="A3" s="30" t="s">
        <v>204</v>
      </c>
      <c r="B3" s="33"/>
      <c r="C3" s="33"/>
      <c r="D3" s="33"/>
      <c r="E3" s="33"/>
      <c r="G3" s="33"/>
    </row>
    <row r="4" spans="1:7" ht="20.25" customHeight="1">
      <c r="A4" s="87" t="s">
        <v>181</v>
      </c>
      <c r="C4" s="33"/>
      <c r="D4" s="33"/>
      <c r="E4" s="33"/>
      <c r="G4" s="33"/>
    </row>
    <row r="5" spans="4:11" ht="20.25" customHeight="1">
      <c r="D5" s="47"/>
      <c r="E5" s="38"/>
      <c r="G5" s="38"/>
      <c r="K5" s="88" t="s">
        <v>85</v>
      </c>
    </row>
    <row r="6" spans="4:11" ht="20.25" customHeight="1">
      <c r="D6" s="47"/>
      <c r="E6" s="149" t="s">
        <v>112</v>
      </c>
      <c r="F6" s="149"/>
      <c r="G6" s="149"/>
      <c r="I6" s="148" t="s">
        <v>113</v>
      </c>
      <c r="J6" s="148"/>
      <c r="K6" s="148"/>
    </row>
    <row r="7" spans="3:11" ht="20.25" customHeight="1">
      <c r="C7" s="139" t="s">
        <v>5</v>
      </c>
      <c r="D7" s="47"/>
      <c r="E7" s="41">
        <v>2020</v>
      </c>
      <c r="F7" s="44"/>
      <c r="G7" s="41">
        <v>2019</v>
      </c>
      <c r="I7" s="41">
        <v>2020</v>
      </c>
      <c r="J7" s="44"/>
      <c r="K7" s="41">
        <v>2019</v>
      </c>
    </row>
    <row r="8" spans="1:7" ht="20.25" customHeight="1">
      <c r="A8" s="30" t="s">
        <v>49</v>
      </c>
      <c r="C8" s="43"/>
      <c r="D8" s="40"/>
      <c r="E8" s="89"/>
      <c r="G8" s="89"/>
    </row>
    <row r="9" spans="1:7" ht="20.25" customHeight="1">
      <c r="A9" s="30" t="s">
        <v>21</v>
      </c>
      <c r="C9" s="50"/>
      <c r="D9" s="47"/>
      <c r="E9" s="59"/>
      <c r="G9" s="59"/>
    </row>
    <row r="10" spans="1:11" ht="20.25" customHeight="1">
      <c r="A10" s="34" t="s">
        <v>157</v>
      </c>
      <c r="C10" s="121" t="s">
        <v>139</v>
      </c>
      <c r="D10" s="122"/>
      <c r="E10" s="53">
        <v>66290</v>
      </c>
      <c r="G10" s="53">
        <v>77379</v>
      </c>
      <c r="I10" s="140">
        <v>66290</v>
      </c>
      <c r="K10" s="53">
        <v>77379</v>
      </c>
    </row>
    <row r="11" spans="1:11" ht="20.25" customHeight="1">
      <c r="A11" s="34" t="s">
        <v>158</v>
      </c>
      <c r="C11" s="121" t="s">
        <v>140</v>
      </c>
      <c r="D11" s="122"/>
      <c r="E11" s="53">
        <v>30302</v>
      </c>
      <c r="G11" s="76">
        <v>39522</v>
      </c>
      <c r="I11" s="4">
        <v>14042</v>
      </c>
      <c r="K11" s="76">
        <v>16463</v>
      </c>
    </row>
    <row r="12" spans="1:11" ht="20.25" customHeight="1">
      <c r="A12" s="34" t="s">
        <v>159</v>
      </c>
      <c r="C12" s="121" t="s">
        <v>151</v>
      </c>
      <c r="D12" s="122"/>
      <c r="E12" s="53">
        <v>2246</v>
      </c>
      <c r="G12" s="60">
        <v>4171</v>
      </c>
      <c r="I12" s="105">
        <v>52204</v>
      </c>
      <c r="K12" s="60">
        <v>19034</v>
      </c>
    </row>
    <row r="13" spans="1:11" ht="20.25" customHeight="1">
      <c r="A13" s="30" t="s">
        <v>22</v>
      </c>
      <c r="C13" s="50"/>
      <c r="D13" s="51"/>
      <c r="E13" s="58">
        <f>SUM(E10:E12)</f>
        <v>98838</v>
      </c>
      <c r="G13" s="58">
        <f>SUM(G10:G12)</f>
        <v>121072</v>
      </c>
      <c r="I13" s="106">
        <f>SUM(I10:I12)</f>
        <v>132536</v>
      </c>
      <c r="K13" s="58">
        <f>SUM(K10:K12)</f>
        <v>112876</v>
      </c>
    </row>
    <row r="14" spans="1:11" ht="20.25" customHeight="1">
      <c r="A14" s="30" t="s">
        <v>23</v>
      </c>
      <c r="C14" s="50"/>
      <c r="D14" s="51"/>
      <c r="E14" s="60"/>
      <c r="G14" s="60"/>
      <c r="I14" s="105"/>
      <c r="K14" s="60"/>
    </row>
    <row r="15" spans="1:11" ht="20.25" customHeight="1">
      <c r="A15" s="34" t="s">
        <v>160</v>
      </c>
      <c r="C15" s="121"/>
      <c r="D15" s="122"/>
      <c r="E15" s="60">
        <v>8125</v>
      </c>
      <c r="G15" s="60">
        <v>10394</v>
      </c>
      <c r="I15" s="105">
        <v>4941</v>
      </c>
      <c r="K15" s="60">
        <v>6412</v>
      </c>
    </row>
    <row r="16" spans="1:11" ht="20.25" customHeight="1">
      <c r="A16" s="34" t="s">
        <v>28</v>
      </c>
      <c r="C16" s="121"/>
      <c r="D16" s="122"/>
      <c r="E16" s="60">
        <v>22598</v>
      </c>
      <c r="G16" s="60">
        <v>27471</v>
      </c>
      <c r="I16" s="105">
        <v>22037</v>
      </c>
      <c r="K16" s="60">
        <v>26685</v>
      </c>
    </row>
    <row r="17" spans="1:11" ht="20.25" customHeight="1">
      <c r="A17" s="34" t="s">
        <v>161</v>
      </c>
      <c r="C17" s="121"/>
      <c r="D17" s="122"/>
      <c r="E17" s="60">
        <v>27458</v>
      </c>
      <c r="G17" s="60">
        <v>0</v>
      </c>
      <c r="I17" s="105">
        <v>27458</v>
      </c>
      <c r="K17" s="60">
        <v>0</v>
      </c>
    </row>
    <row r="18" spans="1:11" ht="20.25" customHeight="1">
      <c r="A18" s="34" t="s">
        <v>199</v>
      </c>
      <c r="D18" s="122"/>
      <c r="E18" s="60">
        <v>0</v>
      </c>
      <c r="G18" s="60">
        <v>16284</v>
      </c>
      <c r="I18" s="105">
        <v>0</v>
      </c>
      <c r="K18" s="60">
        <v>16284</v>
      </c>
    </row>
    <row r="19" spans="1:11" ht="20.25" customHeight="1">
      <c r="A19" s="30" t="s">
        <v>24</v>
      </c>
      <c r="C19" s="50"/>
      <c r="D19" s="51"/>
      <c r="E19" s="58">
        <f>SUM(E15:E18)</f>
        <v>58181</v>
      </c>
      <c r="G19" s="58">
        <f>SUM(G15:G18)</f>
        <v>54149</v>
      </c>
      <c r="I19" s="106">
        <f>SUM(I15:I18)</f>
        <v>54436</v>
      </c>
      <c r="K19" s="58">
        <f>SUM(K15:K18)</f>
        <v>49381</v>
      </c>
    </row>
    <row r="20" spans="1:11" ht="20.25" customHeight="1">
      <c r="A20" s="30" t="s">
        <v>137</v>
      </c>
      <c r="C20" s="50"/>
      <c r="D20" s="51"/>
      <c r="J20" s="52"/>
      <c r="K20" s="76"/>
    </row>
    <row r="21" spans="1:11" ht="20.25" customHeight="1">
      <c r="A21" s="30" t="s">
        <v>138</v>
      </c>
      <c r="B21" s="30"/>
      <c r="C21" s="50"/>
      <c r="D21" s="51"/>
      <c r="E21" s="60">
        <f>E13-E19</f>
        <v>40657</v>
      </c>
      <c r="G21" s="60">
        <f>G13-G19</f>
        <v>66923</v>
      </c>
      <c r="I21" s="105">
        <f>I13-I19</f>
        <v>78100</v>
      </c>
      <c r="K21" s="60">
        <f>K13-K19</f>
        <v>63495</v>
      </c>
    </row>
    <row r="22" spans="1:11" ht="20.25" customHeight="1">
      <c r="A22" s="34" t="s">
        <v>26</v>
      </c>
      <c r="C22" s="123"/>
      <c r="D22" s="122"/>
      <c r="E22" s="90">
        <v>-20453</v>
      </c>
      <c r="G22" s="90">
        <v>-21399</v>
      </c>
      <c r="I22" s="107">
        <v>-20590</v>
      </c>
      <c r="K22" s="90">
        <v>-21477</v>
      </c>
    </row>
    <row r="23" spans="1:11" ht="20.25" customHeight="1">
      <c r="A23" s="30" t="s">
        <v>39</v>
      </c>
      <c r="B23" s="30"/>
      <c r="C23" s="50"/>
      <c r="D23" s="51"/>
      <c r="E23" s="76">
        <f>SUM(E21:E22)</f>
        <v>20204</v>
      </c>
      <c r="G23" s="76">
        <f>SUM(G21:G22)</f>
        <v>45524</v>
      </c>
      <c r="I23" s="4">
        <f>SUM(I21:I22)</f>
        <v>57510</v>
      </c>
      <c r="K23" s="76">
        <f>SUM(K21:K22)</f>
        <v>42018</v>
      </c>
    </row>
    <row r="24" spans="1:11" ht="20.25" customHeight="1">
      <c r="A24" s="34" t="s">
        <v>37</v>
      </c>
      <c r="C24" s="121" t="s">
        <v>171</v>
      </c>
      <c r="D24" s="122"/>
      <c r="E24" s="68">
        <v>-4045</v>
      </c>
      <c r="G24" s="68">
        <v>-9255</v>
      </c>
      <c r="I24" s="108">
        <v>-1486</v>
      </c>
      <c r="K24" s="68">
        <v>-5553</v>
      </c>
    </row>
    <row r="25" spans="1:11" ht="20.25" customHeight="1">
      <c r="A25" s="30" t="s">
        <v>56</v>
      </c>
      <c r="C25" s="50"/>
      <c r="D25" s="51"/>
      <c r="E25" s="58">
        <f>SUM(E23:E24)</f>
        <v>16159</v>
      </c>
      <c r="G25" s="58">
        <f>SUM(G23:G24)</f>
        <v>36269</v>
      </c>
      <c r="I25" s="58">
        <f>SUM(I23:I24)</f>
        <v>56024</v>
      </c>
      <c r="K25" s="58">
        <f>SUM(K23:K24)</f>
        <v>36465</v>
      </c>
    </row>
    <row r="26" spans="1:11" ht="20.25" customHeight="1">
      <c r="A26" s="30"/>
      <c r="C26" s="50"/>
      <c r="D26" s="51"/>
      <c r="E26" s="76"/>
      <c r="G26" s="4"/>
      <c r="I26" s="76"/>
      <c r="J26" s="52"/>
      <c r="K26" s="76"/>
    </row>
    <row r="27" spans="1:11" ht="20.25" customHeight="1">
      <c r="A27" s="91" t="s">
        <v>74</v>
      </c>
      <c r="B27" s="92"/>
      <c r="C27" s="50"/>
      <c r="D27" s="51"/>
      <c r="E27" s="93">
        <v>0</v>
      </c>
      <c r="G27" s="118">
        <v>0</v>
      </c>
      <c r="I27" s="93">
        <v>0</v>
      </c>
      <c r="J27" s="52"/>
      <c r="K27" s="93">
        <v>0</v>
      </c>
    </row>
    <row r="28" spans="1:11" ht="20.25" customHeight="1">
      <c r="A28" s="91"/>
      <c r="B28" s="92"/>
      <c r="C28" s="50"/>
      <c r="D28" s="51"/>
      <c r="E28" s="76"/>
      <c r="G28" s="4"/>
      <c r="I28" s="76"/>
      <c r="J28" s="52"/>
      <c r="K28" s="76"/>
    </row>
    <row r="29" spans="1:11" ht="20.25" customHeight="1" thickBot="1">
      <c r="A29" s="91" t="s">
        <v>57</v>
      </c>
      <c r="B29" s="92"/>
      <c r="C29" s="50"/>
      <c r="D29" s="51"/>
      <c r="E29" s="62">
        <f>SUM(E25:E27)</f>
        <v>16159</v>
      </c>
      <c r="G29" s="62">
        <f>SUM(G25:G27)</f>
        <v>36269</v>
      </c>
      <c r="I29" s="62">
        <f>SUM(I25:I27)</f>
        <v>56024</v>
      </c>
      <c r="J29" s="52"/>
      <c r="K29" s="62">
        <f>SUM(K25:K27)</f>
        <v>36465</v>
      </c>
    </row>
    <row r="30" spans="1:11" ht="20.25" customHeight="1" thickTop="1">
      <c r="A30" s="30"/>
      <c r="C30" s="50"/>
      <c r="D30" s="51"/>
      <c r="E30" s="76"/>
      <c r="G30" s="4"/>
      <c r="I30" s="76"/>
      <c r="J30" s="52"/>
      <c r="K30" s="76"/>
    </row>
    <row r="31" spans="1:11" ht="20.25" customHeight="1">
      <c r="A31" s="91" t="s">
        <v>73</v>
      </c>
      <c r="C31" s="124">
        <v>25</v>
      </c>
      <c r="D31" s="125"/>
      <c r="E31" s="54"/>
      <c r="G31" s="120"/>
      <c r="I31" s="54"/>
      <c r="J31" s="54"/>
      <c r="K31" s="54"/>
    </row>
    <row r="32" spans="1:11" ht="20.25" customHeight="1">
      <c r="A32" s="56" t="s">
        <v>106</v>
      </c>
      <c r="B32" s="92"/>
      <c r="C32" s="126"/>
      <c r="D32" s="125"/>
      <c r="E32" s="131"/>
      <c r="F32" s="134"/>
      <c r="G32" s="126"/>
      <c r="H32" s="134"/>
      <c r="I32" s="131"/>
      <c r="J32" s="130"/>
      <c r="K32" s="126"/>
    </row>
    <row r="33" spans="1:11" ht="20.25" customHeight="1" thickBot="1">
      <c r="A33" s="56" t="s">
        <v>144</v>
      </c>
      <c r="B33" s="92"/>
      <c r="C33" s="126"/>
      <c r="D33" s="125"/>
      <c r="E33" s="94">
        <v>0.07</v>
      </c>
      <c r="F33" s="95"/>
      <c r="G33" s="109">
        <v>0.16</v>
      </c>
      <c r="H33" s="95"/>
      <c r="I33" s="94">
        <v>0.25</v>
      </c>
      <c r="J33" s="130"/>
      <c r="K33" s="109">
        <v>0.16</v>
      </c>
    </row>
    <row r="34" spans="1:4" s="54" customFormat="1" ht="20.25" customHeight="1" thickTop="1">
      <c r="A34" s="42" t="s">
        <v>146</v>
      </c>
      <c r="B34" s="132"/>
      <c r="C34" s="126"/>
      <c r="D34" s="125"/>
    </row>
    <row r="35" spans="1:11" ht="20.25" customHeight="1" thickBot="1">
      <c r="A35" s="42" t="s">
        <v>145</v>
      </c>
      <c r="B35" s="92"/>
      <c r="C35" s="126"/>
      <c r="D35" s="125"/>
      <c r="E35" s="133">
        <v>221449</v>
      </c>
      <c r="G35" s="133">
        <v>221256</v>
      </c>
      <c r="I35" s="133">
        <v>221449</v>
      </c>
      <c r="K35" s="133">
        <v>221256</v>
      </c>
    </row>
    <row r="36" spans="1:11" ht="20.25" customHeight="1" thickTop="1">
      <c r="A36" s="42" t="s">
        <v>107</v>
      </c>
      <c r="B36" s="92"/>
      <c r="C36" s="126"/>
      <c r="D36" s="125"/>
      <c r="E36" s="131"/>
      <c r="F36" s="54"/>
      <c r="G36" s="126"/>
      <c r="H36" s="54"/>
      <c r="I36" s="131"/>
      <c r="J36" s="130"/>
      <c r="K36" s="126"/>
    </row>
    <row r="37" spans="1:11" ht="20.25" customHeight="1" thickBot="1">
      <c r="A37" s="56" t="s">
        <v>144</v>
      </c>
      <c r="B37" s="92"/>
      <c r="C37" s="126"/>
      <c r="D37" s="125"/>
      <c r="E37" s="94">
        <v>0.07</v>
      </c>
      <c r="G37" s="109">
        <v>0.15</v>
      </c>
      <c r="I37" s="94">
        <v>0.25</v>
      </c>
      <c r="J37" s="130"/>
      <c r="K37" s="109">
        <v>0.15</v>
      </c>
    </row>
    <row r="38" spans="1:4" s="54" customFormat="1" ht="20.25" customHeight="1" thickTop="1">
      <c r="A38" s="42" t="s">
        <v>146</v>
      </c>
      <c r="B38" s="132"/>
      <c r="C38" s="126"/>
      <c r="D38" s="125"/>
    </row>
    <row r="39" spans="1:11" ht="20.25" customHeight="1" thickBot="1">
      <c r="A39" s="42" t="s">
        <v>145</v>
      </c>
      <c r="B39" s="92"/>
      <c r="C39" s="126"/>
      <c r="D39" s="125"/>
      <c r="E39" s="133">
        <v>221449</v>
      </c>
      <c r="G39" s="133">
        <v>242616</v>
      </c>
      <c r="I39" s="133">
        <v>221449</v>
      </c>
      <c r="J39" s="130"/>
      <c r="K39" s="133">
        <v>242616</v>
      </c>
    </row>
    <row r="40" spans="3:7" ht="20.25" customHeight="1" thickTop="1">
      <c r="C40" s="96"/>
      <c r="D40" s="51"/>
      <c r="E40" s="96"/>
      <c r="G40" s="96"/>
    </row>
    <row r="41" spans="1:9" ht="20.25" customHeight="1">
      <c r="A41" s="34" t="s">
        <v>4</v>
      </c>
      <c r="C41" s="97"/>
      <c r="D41" s="49"/>
      <c r="E41" s="97"/>
      <c r="G41" s="97"/>
      <c r="I41" s="76"/>
    </row>
    <row r="42" spans="1:11" ht="20.25" customHeight="1">
      <c r="A42" s="85"/>
      <c r="B42" s="54"/>
      <c r="C42" s="59"/>
      <c r="D42" s="84"/>
      <c r="E42" s="86"/>
      <c r="G42" s="86"/>
      <c r="K42" s="86" t="s">
        <v>55</v>
      </c>
    </row>
    <row r="43" spans="1:7" ht="20.25" customHeight="1">
      <c r="A43" s="30" t="s">
        <v>121</v>
      </c>
      <c r="B43" s="31"/>
      <c r="C43" s="32"/>
      <c r="D43" s="33"/>
      <c r="E43" s="32"/>
      <c r="G43" s="32"/>
    </row>
    <row r="44" spans="1:7" ht="20.25" customHeight="1">
      <c r="A44" s="30" t="s">
        <v>204</v>
      </c>
      <c r="B44" s="33"/>
      <c r="C44" s="33"/>
      <c r="D44" s="33"/>
      <c r="E44" s="33"/>
      <c r="G44" s="33"/>
    </row>
    <row r="45" spans="1:7" ht="20.25" customHeight="1">
      <c r="A45" s="87" t="s">
        <v>184</v>
      </c>
      <c r="C45" s="33"/>
      <c r="D45" s="33"/>
      <c r="E45" s="33"/>
      <c r="G45" s="33"/>
    </row>
    <row r="46" spans="4:11" ht="20.25" customHeight="1">
      <c r="D46" s="47"/>
      <c r="E46" s="38"/>
      <c r="G46" s="38"/>
      <c r="K46" s="88" t="s">
        <v>85</v>
      </c>
    </row>
    <row r="47" spans="4:11" ht="20.25" customHeight="1">
      <c r="D47" s="47"/>
      <c r="E47" s="149" t="s">
        <v>112</v>
      </c>
      <c r="F47" s="149"/>
      <c r="G47" s="149"/>
      <c r="I47" s="148" t="s">
        <v>113</v>
      </c>
      <c r="J47" s="148"/>
      <c r="K47" s="148"/>
    </row>
    <row r="48" spans="3:11" ht="20.25" customHeight="1">
      <c r="C48" s="139" t="s">
        <v>5</v>
      </c>
      <c r="D48" s="47"/>
      <c r="E48" s="41">
        <v>2020</v>
      </c>
      <c r="F48" s="44"/>
      <c r="G48" s="41">
        <v>2019</v>
      </c>
      <c r="I48" s="41">
        <v>2020</v>
      </c>
      <c r="J48" s="44"/>
      <c r="K48" s="41">
        <v>2019</v>
      </c>
    </row>
    <row r="49" spans="1:7" ht="20.25" customHeight="1">
      <c r="A49" s="30" t="s">
        <v>49</v>
      </c>
      <c r="C49" s="43"/>
      <c r="D49" s="40"/>
      <c r="E49" s="89"/>
      <c r="G49" s="89"/>
    </row>
    <row r="50" spans="1:7" ht="20.25" customHeight="1">
      <c r="A50" s="30" t="s">
        <v>21</v>
      </c>
      <c r="C50" s="50"/>
      <c r="D50" s="47"/>
      <c r="E50" s="59"/>
      <c r="G50" s="59"/>
    </row>
    <row r="51" spans="1:11" ht="20.25" customHeight="1">
      <c r="A51" s="34" t="s">
        <v>157</v>
      </c>
      <c r="C51" s="121" t="s">
        <v>139</v>
      </c>
      <c r="D51" s="122"/>
      <c r="E51" s="53">
        <v>125911</v>
      </c>
      <c r="G51" s="53">
        <v>144224</v>
      </c>
      <c r="I51" s="140">
        <v>125911</v>
      </c>
      <c r="K51" s="53">
        <v>144224</v>
      </c>
    </row>
    <row r="52" spans="1:11" ht="20.25" customHeight="1">
      <c r="A52" s="34" t="s">
        <v>158</v>
      </c>
      <c r="C52" s="121" t="s">
        <v>140</v>
      </c>
      <c r="D52" s="122"/>
      <c r="E52" s="53">
        <v>59361</v>
      </c>
      <c r="G52" s="76">
        <v>75977</v>
      </c>
      <c r="I52" s="4">
        <v>30806</v>
      </c>
      <c r="K52" s="76">
        <v>27305</v>
      </c>
    </row>
    <row r="53" spans="1:11" ht="20.25" customHeight="1">
      <c r="A53" s="34" t="s">
        <v>159</v>
      </c>
      <c r="C53" s="121" t="s">
        <v>151</v>
      </c>
      <c r="D53" s="122"/>
      <c r="E53" s="53">
        <v>17388</v>
      </c>
      <c r="G53" s="60">
        <v>12697</v>
      </c>
      <c r="I53" s="105">
        <v>67346</v>
      </c>
      <c r="K53" s="60">
        <v>27560</v>
      </c>
    </row>
    <row r="54" spans="1:11" ht="20.25" customHeight="1">
      <c r="A54" s="30" t="s">
        <v>22</v>
      </c>
      <c r="C54" s="50"/>
      <c r="D54" s="51"/>
      <c r="E54" s="58">
        <f>SUM(E51:E53)</f>
        <v>202660</v>
      </c>
      <c r="G54" s="58">
        <f>SUM(G51:G53)</f>
        <v>232898</v>
      </c>
      <c r="I54" s="106">
        <f>SUM(I51:I53)</f>
        <v>224063</v>
      </c>
      <c r="K54" s="58">
        <f>SUM(K51:K53)</f>
        <v>199089</v>
      </c>
    </row>
    <row r="55" spans="1:11" ht="20.25" customHeight="1">
      <c r="A55" s="30" t="s">
        <v>23</v>
      </c>
      <c r="C55" s="50"/>
      <c r="D55" s="51"/>
      <c r="E55" s="60"/>
      <c r="G55" s="60"/>
      <c r="I55" s="105"/>
      <c r="K55" s="60"/>
    </row>
    <row r="56" spans="1:11" ht="20.25" customHeight="1">
      <c r="A56" s="34" t="s">
        <v>160</v>
      </c>
      <c r="C56" s="121"/>
      <c r="D56" s="122"/>
      <c r="E56" s="60">
        <v>20148</v>
      </c>
      <c r="G56" s="60">
        <v>21534</v>
      </c>
      <c r="I56" s="105">
        <v>13837</v>
      </c>
      <c r="K56" s="60">
        <v>11575</v>
      </c>
    </row>
    <row r="57" spans="1:11" ht="20.25" customHeight="1">
      <c r="A57" s="34" t="s">
        <v>28</v>
      </c>
      <c r="C57" s="121"/>
      <c r="D57" s="122"/>
      <c r="E57" s="60">
        <v>45959</v>
      </c>
      <c r="G57" s="60">
        <v>47187</v>
      </c>
      <c r="I57" s="105">
        <v>44913</v>
      </c>
      <c r="K57" s="60">
        <v>46029</v>
      </c>
    </row>
    <row r="58" spans="1:11" ht="20.25" customHeight="1">
      <c r="A58" s="34" t="s">
        <v>161</v>
      </c>
      <c r="C58" s="121" t="s">
        <v>162</v>
      </c>
      <c r="D58" s="122"/>
      <c r="E58" s="60">
        <v>45083</v>
      </c>
      <c r="G58" s="60">
        <v>0</v>
      </c>
      <c r="I58" s="105">
        <v>45083</v>
      </c>
      <c r="K58" s="60">
        <v>0</v>
      </c>
    </row>
    <row r="59" spans="1:11" ht="20.25" customHeight="1">
      <c r="A59" s="34" t="s">
        <v>199</v>
      </c>
      <c r="D59" s="122"/>
      <c r="E59" s="60">
        <v>0</v>
      </c>
      <c r="G59" s="60">
        <v>37202</v>
      </c>
      <c r="I59" s="105">
        <v>0</v>
      </c>
      <c r="K59" s="60">
        <v>37202</v>
      </c>
    </row>
    <row r="60" spans="1:11" ht="20.25" customHeight="1">
      <c r="A60" s="30" t="s">
        <v>24</v>
      </c>
      <c r="C60" s="50"/>
      <c r="D60" s="51"/>
      <c r="E60" s="58">
        <f>SUM(E56:E59)</f>
        <v>111190</v>
      </c>
      <c r="G60" s="58">
        <f>SUM(G56:G59)</f>
        <v>105923</v>
      </c>
      <c r="I60" s="106">
        <f>SUM(I56:I59)</f>
        <v>103833</v>
      </c>
      <c r="K60" s="58">
        <f>SUM(K56:K59)</f>
        <v>94806</v>
      </c>
    </row>
    <row r="61" spans="1:11" ht="20.25" customHeight="1">
      <c r="A61" s="30" t="s">
        <v>137</v>
      </c>
      <c r="C61" s="50"/>
      <c r="D61" s="51"/>
      <c r="E61" s="76"/>
      <c r="G61" s="4"/>
      <c r="I61" s="76"/>
      <c r="J61" s="52"/>
      <c r="K61" s="76"/>
    </row>
    <row r="62" spans="1:11" ht="20.25" customHeight="1">
      <c r="A62" s="30" t="s">
        <v>138</v>
      </c>
      <c r="B62" s="30"/>
      <c r="C62" s="50"/>
      <c r="D62" s="51"/>
      <c r="E62" s="60">
        <f>E54-E60</f>
        <v>91470</v>
      </c>
      <c r="G62" s="60">
        <f>G54-G60</f>
        <v>126975</v>
      </c>
      <c r="I62" s="60">
        <f>I54-I60</f>
        <v>120230</v>
      </c>
      <c r="J62" s="52"/>
      <c r="K62" s="60">
        <f>K54-K60</f>
        <v>104283</v>
      </c>
    </row>
    <row r="63" spans="1:11" ht="20.25" customHeight="1">
      <c r="A63" s="34" t="s">
        <v>26</v>
      </c>
      <c r="C63" s="123"/>
      <c r="D63" s="122"/>
      <c r="E63" s="90">
        <v>-46694</v>
      </c>
      <c r="G63" s="90">
        <v>-40072</v>
      </c>
      <c r="I63" s="107">
        <v>-47067</v>
      </c>
      <c r="K63" s="90">
        <v>-40150</v>
      </c>
    </row>
    <row r="64" spans="1:11" ht="20.25" customHeight="1">
      <c r="A64" s="30" t="s">
        <v>39</v>
      </c>
      <c r="B64" s="30"/>
      <c r="C64" s="50"/>
      <c r="D64" s="51"/>
      <c r="E64" s="76">
        <f>SUM(E62:E63)</f>
        <v>44776</v>
      </c>
      <c r="G64" s="76">
        <f>SUM(G62:G63)</f>
        <v>86903</v>
      </c>
      <c r="I64" s="4">
        <f>SUM(I62:I63)</f>
        <v>73163</v>
      </c>
      <c r="K64" s="76">
        <f>SUM(K62:K63)</f>
        <v>64133</v>
      </c>
    </row>
    <row r="65" spans="1:11" ht="20.25" customHeight="1">
      <c r="A65" s="34" t="s">
        <v>37</v>
      </c>
      <c r="C65" s="121" t="s">
        <v>171</v>
      </c>
      <c r="D65" s="122"/>
      <c r="E65" s="68">
        <v>-9259</v>
      </c>
      <c r="G65" s="68">
        <v>-18019</v>
      </c>
      <c r="I65" s="108">
        <v>-4956</v>
      </c>
      <c r="K65" s="68">
        <v>-10254</v>
      </c>
    </row>
    <row r="66" spans="1:11" ht="20.25" customHeight="1">
      <c r="A66" s="30" t="s">
        <v>56</v>
      </c>
      <c r="C66" s="50"/>
      <c r="D66" s="51"/>
      <c r="E66" s="58">
        <f>SUM(E64:E65)</f>
        <v>35517</v>
      </c>
      <c r="G66" s="58">
        <f>SUM(G64:G65)</f>
        <v>68884</v>
      </c>
      <c r="I66" s="106">
        <f>SUM(I64:I65)</f>
        <v>68207</v>
      </c>
      <c r="K66" s="58">
        <f>SUM(K64:K65)</f>
        <v>53879</v>
      </c>
    </row>
    <row r="67" spans="1:11" ht="20.25" customHeight="1">
      <c r="A67" s="30"/>
      <c r="C67" s="50"/>
      <c r="D67" s="51"/>
      <c r="E67" s="76"/>
      <c r="G67" s="4"/>
      <c r="I67" s="76"/>
      <c r="J67" s="52"/>
      <c r="K67" s="76"/>
    </row>
    <row r="68" spans="1:11" ht="20.25" customHeight="1">
      <c r="A68" s="91" t="s">
        <v>74</v>
      </c>
      <c r="B68" s="92"/>
      <c r="C68" s="50"/>
      <c r="D68" s="51"/>
      <c r="E68" s="93">
        <v>0</v>
      </c>
      <c r="G68" s="118">
        <v>0</v>
      </c>
      <c r="I68" s="93">
        <v>0</v>
      </c>
      <c r="J68" s="52"/>
      <c r="K68" s="93">
        <v>0</v>
      </c>
    </row>
    <row r="69" spans="1:11" ht="20.25" customHeight="1">
      <c r="A69" s="91"/>
      <c r="B69" s="92"/>
      <c r="C69" s="50"/>
      <c r="D69" s="51"/>
      <c r="E69" s="76"/>
      <c r="G69" s="4"/>
      <c r="I69" s="76"/>
      <c r="J69" s="52"/>
      <c r="K69" s="76"/>
    </row>
    <row r="70" spans="1:11" ht="20.25" customHeight="1" thickBot="1">
      <c r="A70" s="91" t="s">
        <v>57</v>
      </c>
      <c r="B70" s="92"/>
      <c r="C70" s="50"/>
      <c r="D70" s="51"/>
      <c r="E70" s="62">
        <f>SUM(E66:E68)</f>
        <v>35517</v>
      </c>
      <c r="G70" s="119">
        <f>SUM(G66:G68)</f>
        <v>68884</v>
      </c>
      <c r="I70" s="62">
        <f>SUM(I66:I68)</f>
        <v>68207</v>
      </c>
      <c r="J70" s="52"/>
      <c r="K70" s="62">
        <f>SUM(K66:K68)</f>
        <v>53879</v>
      </c>
    </row>
    <row r="71" spans="1:11" ht="20.25" customHeight="1" thickTop="1">
      <c r="A71" s="30"/>
      <c r="C71" s="50"/>
      <c r="D71" s="51"/>
      <c r="E71" s="76"/>
      <c r="G71" s="4"/>
      <c r="I71" s="76"/>
      <c r="J71" s="52"/>
      <c r="K71" s="76"/>
    </row>
    <row r="72" spans="1:11" ht="20.25" customHeight="1">
      <c r="A72" s="91" t="s">
        <v>73</v>
      </c>
      <c r="C72" s="124">
        <v>25</v>
      </c>
      <c r="D72" s="125"/>
      <c r="E72" s="54"/>
      <c r="G72" s="120"/>
      <c r="I72" s="54"/>
      <c r="J72" s="54"/>
      <c r="K72" s="54"/>
    </row>
    <row r="73" spans="1:11" ht="20.25" customHeight="1">
      <c r="A73" s="56" t="s">
        <v>106</v>
      </c>
      <c r="B73" s="92"/>
      <c r="C73" s="126"/>
      <c r="D73" s="125"/>
      <c r="E73" s="131"/>
      <c r="F73" s="134"/>
      <c r="G73" s="126"/>
      <c r="H73" s="134"/>
      <c r="I73" s="131"/>
      <c r="J73" s="130"/>
      <c r="K73" s="126"/>
    </row>
    <row r="74" spans="1:11" ht="20.25" customHeight="1" thickBot="1">
      <c r="A74" s="56" t="s">
        <v>144</v>
      </c>
      <c r="B74" s="92"/>
      <c r="C74" s="126"/>
      <c r="D74" s="125"/>
      <c r="E74" s="94">
        <v>0.16</v>
      </c>
      <c r="F74" s="95"/>
      <c r="G74" s="109">
        <v>0.31</v>
      </c>
      <c r="H74" s="95"/>
      <c r="I74" s="94">
        <v>0.31</v>
      </c>
      <c r="J74" s="130"/>
      <c r="K74" s="109">
        <v>0.24</v>
      </c>
    </row>
    <row r="75" spans="1:4" s="54" customFormat="1" ht="20.25" customHeight="1" thickTop="1">
      <c r="A75" s="42" t="s">
        <v>146</v>
      </c>
      <c r="B75" s="132"/>
      <c r="C75" s="126"/>
      <c r="D75" s="125"/>
    </row>
    <row r="76" spans="1:11" ht="20.25" customHeight="1" thickBot="1">
      <c r="A76" s="42" t="s">
        <v>145</v>
      </c>
      <c r="B76" s="92"/>
      <c r="C76" s="126"/>
      <c r="D76" s="125"/>
      <c r="E76" s="133">
        <v>221449</v>
      </c>
      <c r="G76" s="133">
        <v>220989</v>
      </c>
      <c r="I76" s="133">
        <v>221449</v>
      </c>
      <c r="K76" s="133">
        <v>220989</v>
      </c>
    </row>
    <row r="77" spans="1:11" ht="20.25" customHeight="1" thickTop="1">
      <c r="A77" s="42" t="s">
        <v>107</v>
      </c>
      <c r="B77" s="92"/>
      <c r="C77" s="126"/>
      <c r="D77" s="125"/>
      <c r="E77" s="131"/>
      <c r="F77" s="54"/>
      <c r="G77" s="126"/>
      <c r="H77" s="54"/>
      <c r="I77" s="131"/>
      <c r="J77" s="130"/>
      <c r="K77" s="126"/>
    </row>
    <row r="78" spans="1:11" ht="20.25" customHeight="1" thickBot="1">
      <c r="A78" s="56" t="s">
        <v>144</v>
      </c>
      <c r="B78" s="92"/>
      <c r="C78" s="126"/>
      <c r="D78" s="125"/>
      <c r="E78" s="94">
        <v>0.16</v>
      </c>
      <c r="G78" s="109">
        <v>0.28</v>
      </c>
      <c r="I78" s="94">
        <v>0.31</v>
      </c>
      <c r="J78" s="130"/>
      <c r="K78" s="109">
        <v>0.22</v>
      </c>
    </row>
    <row r="79" spans="1:4" s="54" customFormat="1" ht="20.25" customHeight="1" thickTop="1">
      <c r="A79" s="42" t="s">
        <v>146</v>
      </c>
      <c r="B79" s="132"/>
      <c r="C79" s="126"/>
      <c r="D79" s="125"/>
    </row>
    <row r="80" spans="1:11" ht="20.25" customHeight="1" thickBot="1">
      <c r="A80" s="42" t="s">
        <v>145</v>
      </c>
      <c r="B80" s="92"/>
      <c r="C80" s="126"/>
      <c r="D80" s="125"/>
      <c r="E80" s="133">
        <v>221449</v>
      </c>
      <c r="G80" s="133">
        <v>245839</v>
      </c>
      <c r="I80" s="133">
        <v>221449</v>
      </c>
      <c r="J80" s="130"/>
      <c r="K80" s="133">
        <v>245839</v>
      </c>
    </row>
    <row r="81" spans="3:7" ht="20.25" customHeight="1" thickTop="1">
      <c r="C81" s="96"/>
      <c r="D81" s="51"/>
      <c r="E81" s="96"/>
      <c r="G81" s="96"/>
    </row>
    <row r="82" spans="1:9" ht="20.25" customHeight="1">
      <c r="A82" s="34" t="s">
        <v>4</v>
      </c>
      <c r="C82" s="97"/>
      <c r="D82" s="49"/>
      <c r="E82" s="97"/>
      <c r="G82" s="97"/>
      <c r="I82" s="76"/>
    </row>
    <row r="83" spans="1:11" ht="20.25" customHeight="1">
      <c r="A83" s="85"/>
      <c r="B83" s="54"/>
      <c r="C83" s="59"/>
      <c r="D83" s="84"/>
      <c r="E83" s="86"/>
      <c r="G83" s="86"/>
      <c r="K83" s="86" t="s">
        <v>55</v>
      </c>
    </row>
    <row r="84" spans="1:7" ht="20.25" customHeight="1">
      <c r="A84" s="30" t="s">
        <v>121</v>
      </c>
      <c r="B84" s="31"/>
      <c r="C84" s="32"/>
      <c r="D84" s="33"/>
      <c r="E84" s="32"/>
      <c r="G84" s="32"/>
    </row>
    <row r="85" spans="1:7" ht="20.25" customHeight="1">
      <c r="A85" s="91" t="s">
        <v>208</v>
      </c>
      <c r="B85" s="56"/>
      <c r="C85" s="98"/>
      <c r="D85" s="99"/>
      <c r="E85" s="98"/>
      <c r="G85" s="98"/>
    </row>
    <row r="86" spans="1:7" ht="20.25" customHeight="1">
      <c r="A86" s="87" t="s">
        <v>184</v>
      </c>
      <c r="C86" s="33"/>
      <c r="D86" s="33"/>
      <c r="E86" s="33"/>
      <c r="G86" s="33"/>
    </row>
    <row r="87" spans="4:11" ht="20.25" customHeight="1">
      <c r="D87" s="47"/>
      <c r="E87" s="38"/>
      <c r="G87" s="38"/>
      <c r="K87" s="88" t="s">
        <v>54</v>
      </c>
    </row>
    <row r="88" spans="4:11" ht="20.25" customHeight="1">
      <c r="D88" s="47"/>
      <c r="E88" s="149" t="s">
        <v>112</v>
      </c>
      <c r="F88" s="149"/>
      <c r="G88" s="149"/>
      <c r="I88" s="148" t="s">
        <v>113</v>
      </c>
      <c r="J88" s="148"/>
      <c r="K88" s="148"/>
    </row>
    <row r="89" spans="3:11" ht="20.25" customHeight="1">
      <c r="C89" s="139" t="s">
        <v>5</v>
      </c>
      <c r="D89" s="47"/>
      <c r="E89" s="41">
        <v>2020</v>
      </c>
      <c r="F89" s="44"/>
      <c r="G89" s="41">
        <v>2019</v>
      </c>
      <c r="I89" s="41">
        <v>2020</v>
      </c>
      <c r="J89" s="44"/>
      <c r="K89" s="41">
        <v>2019</v>
      </c>
    </row>
    <row r="90" spans="1:7" ht="20.25" customHeight="1">
      <c r="A90" s="30" t="s">
        <v>103</v>
      </c>
      <c r="C90" s="39"/>
      <c r="D90" s="47"/>
      <c r="E90" s="46"/>
      <c r="G90" s="46"/>
    </row>
    <row r="91" spans="1:11" ht="20.25" customHeight="1">
      <c r="A91" s="56" t="s">
        <v>39</v>
      </c>
      <c r="B91" s="100"/>
      <c r="C91" s="56"/>
      <c r="D91" s="56"/>
      <c r="E91" s="68">
        <f>E64</f>
        <v>44776</v>
      </c>
      <c r="G91" s="68">
        <f>G64</f>
        <v>86903</v>
      </c>
      <c r="I91" s="68">
        <f>I64</f>
        <v>73163</v>
      </c>
      <c r="J91" s="68"/>
      <c r="K91" s="68">
        <f>K64</f>
        <v>64133</v>
      </c>
    </row>
    <row r="92" spans="1:11" ht="20.25" customHeight="1">
      <c r="A92" s="56" t="s">
        <v>114</v>
      </c>
      <c r="B92" s="100"/>
      <c r="C92" s="56"/>
      <c r="D92" s="56"/>
      <c r="E92" s="70"/>
      <c r="G92" s="70"/>
      <c r="I92" s="70"/>
      <c r="J92" s="68"/>
      <c r="K92" s="70"/>
    </row>
    <row r="93" spans="1:10" ht="20.25" customHeight="1">
      <c r="A93" s="56" t="s">
        <v>115</v>
      </c>
      <c r="B93" s="100"/>
      <c r="C93" s="56"/>
      <c r="D93" s="56"/>
      <c r="J93" s="68"/>
    </row>
    <row r="94" spans="1:11" ht="20.25" customHeight="1">
      <c r="A94" s="56" t="s">
        <v>80</v>
      </c>
      <c r="B94" s="56"/>
      <c r="C94" s="1"/>
      <c r="D94" s="1"/>
      <c r="E94" s="70">
        <v>5344</v>
      </c>
      <c r="F94" s="1"/>
      <c r="G94" s="70">
        <v>3788</v>
      </c>
      <c r="H94" s="1"/>
      <c r="I94" s="110">
        <v>5002</v>
      </c>
      <c r="J94" s="1"/>
      <c r="K94" s="110">
        <v>3749</v>
      </c>
    </row>
    <row r="95" spans="1:11" ht="20.25" customHeight="1">
      <c r="A95" s="100" t="s">
        <v>209</v>
      </c>
      <c r="B95" s="100"/>
      <c r="C95" s="138">
        <v>9</v>
      </c>
      <c r="D95" s="1"/>
      <c r="E95" s="70">
        <v>45083</v>
      </c>
      <c r="F95" s="1"/>
      <c r="G95" s="70">
        <v>0</v>
      </c>
      <c r="H95" s="1"/>
      <c r="I95" s="70">
        <v>45083</v>
      </c>
      <c r="J95" s="108"/>
      <c r="K95" s="110">
        <v>0</v>
      </c>
    </row>
    <row r="96" spans="1:11" ht="20.25" customHeight="1">
      <c r="A96" s="100" t="s">
        <v>217</v>
      </c>
      <c r="B96" s="56"/>
      <c r="C96" s="1"/>
      <c r="D96" s="1"/>
      <c r="E96" s="70">
        <v>0</v>
      </c>
      <c r="F96" s="1"/>
      <c r="G96" s="70">
        <v>37202</v>
      </c>
      <c r="H96" s="1"/>
      <c r="I96" s="110">
        <v>0</v>
      </c>
      <c r="J96" s="1"/>
      <c r="K96" s="110">
        <v>37202</v>
      </c>
    </row>
    <row r="97" spans="1:11" ht="20.25" customHeight="1">
      <c r="A97" s="100" t="s">
        <v>210</v>
      </c>
      <c r="B97" s="100"/>
      <c r="C97" s="138">
        <v>10</v>
      </c>
      <c r="D97" s="1"/>
      <c r="E97" s="70">
        <v>-80</v>
      </c>
      <c r="F97" s="1"/>
      <c r="G97" s="70">
        <v>0</v>
      </c>
      <c r="H97" s="1"/>
      <c r="I97" s="70">
        <v>-80</v>
      </c>
      <c r="J97" s="108"/>
      <c r="K97" s="110">
        <v>0</v>
      </c>
    </row>
    <row r="98" spans="1:11" ht="20.25" customHeight="1">
      <c r="A98" s="56" t="s">
        <v>200</v>
      </c>
      <c r="B98" s="100"/>
      <c r="C98" s="138">
        <v>10</v>
      </c>
      <c r="D98" s="1"/>
      <c r="E98" s="110">
        <v>-1051</v>
      </c>
      <c r="F98" s="1"/>
      <c r="G98" s="70">
        <v>-118</v>
      </c>
      <c r="H98" s="1"/>
      <c r="I98" s="110">
        <v>-1051</v>
      </c>
      <c r="J98" s="1"/>
      <c r="K98" s="110">
        <v>-118</v>
      </c>
    </row>
    <row r="99" spans="1:11" ht="20.25" customHeight="1">
      <c r="A99" s="56" t="s">
        <v>163</v>
      </c>
      <c r="B99" s="100"/>
      <c r="C99" s="138"/>
      <c r="D99" s="1"/>
      <c r="E99" s="110">
        <v>139</v>
      </c>
      <c r="F99" s="1"/>
      <c r="G99" s="70">
        <v>1435</v>
      </c>
      <c r="H99" s="1"/>
      <c r="I99" s="110">
        <v>139</v>
      </c>
      <c r="J99" s="1"/>
      <c r="K99" s="110">
        <v>1435</v>
      </c>
    </row>
    <row r="100" spans="1:3" ht="20.25" customHeight="1">
      <c r="A100" s="100" t="s">
        <v>81</v>
      </c>
      <c r="B100" s="56"/>
      <c r="C100" s="138"/>
    </row>
    <row r="101" spans="1:11" ht="20.25" customHeight="1">
      <c r="A101" s="100" t="s">
        <v>102</v>
      </c>
      <c r="B101" s="100"/>
      <c r="C101" s="138"/>
      <c r="D101" s="1"/>
      <c r="E101" s="110">
        <v>-9673</v>
      </c>
      <c r="F101" s="1"/>
      <c r="G101" s="70">
        <v>-15569</v>
      </c>
      <c r="H101" s="1"/>
      <c r="I101" s="110">
        <v>-9673</v>
      </c>
      <c r="J101" s="1"/>
      <c r="K101" s="110">
        <v>-15569</v>
      </c>
    </row>
    <row r="102" spans="1:11" ht="20.25" customHeight="1">
      <c r="A102" s="56" t="s">
        <v>71</v>
      </c>
      <c r="B102" s="100"/>
      <c r="C102" s="138"/>
      <c r="D102" s="1"/>
      <c r="E102" s="108">
        <v>614</v>
      </c>
      <c r="F102" s="1"/>
      <c r="G102" s="68">
        <v>2350</v>
      </c>
      <c r="H102" s="1"/>
      <c r="I102" s="108">
        <v>567</v>
      </c>
      <c r="J102" s="1"/>
      <c r="K102" s="108">
        <v>2315</v>
      </c>
    </row>
    <row r="103" spans="1:11" ht="20.25" customHeight="1">
      <c r="A103" s="56" t="s">
        <v>192</v>
      </c>
      <c r="B103" s="100"/>
      <c r="C103" s="138"/>
      <c r="D103" s="1"/>
      <c r="E103" s="108">
        <v>-65</v>
      </c>
      <c r="F103" s="1"/>
      <c r="G103" s="68">
        <v>-837</v>
      </c>
      <c r="H103" s="1"/>
      <c r="I103" s="108">
        <v>-59</v>
      </c>
      <c r="J103" s="1"/>
      <c r="K103" s="108">
        <v>-774</v>
      </c>
    </row>
    <row r="104" spans="1:11" ht="20.25" customHeight="1">
      <c r="A104" s="129" t="s">
        <v>185</v>
      </c>
      <c r="B104" s="100"/>
      <c r="C104" s="138">
        <v>12</v>
      </c>
      <c r="D104" s="1"/>
      <c r="E104" s="108">
        <v>0</v>
      </c>
      <c r="F104" s="120"/>
      <c r="G104" s="68">
        <v>0</v>
      </c>
      <c r="H104" s="120"/>
      <c r="I104" s="108">
        <v>-50000</v>
      </c>
      <c r="J104" s="120"/>
      <c r="K104" s="108">
        <v>-15000</v>
      </c>
    </row>
    <row r="105" spans="1:11" ht="20.25" customHeight="1">
      <c r="A105" s="100" t="s">
        <v>84</v>
      </c>
      <c r="B105" s="100"/>
      <c r="C105" s="1"/>
      <c r="D105" s="1"/>
      <c r="E105" s="107">
        <v>46694</v>
      </c>
      <c r="F105" s="120"/>
      <c r="G105" s="90">
        <v>40072</v>
      </c>
      <c r="H105" s="120"/>
      <c r="I105" s="107">
        <v>47067</v>
      </c>
      <c r="J105" s="120"/>
      <c r="K105" s="107">
        <v>40150</v>
      </c>
    </row>
    <row r="106" spans="1:7" ht="20.25" customHeight="1">
      <c r="A106" s="56" t="s">
        <v>76</v>
      </c>
      <c r="B106" s="100"/>
      <c r="C106" s="56"/>
      <c r="D106" s="56"/>
      <c r="G106" s="1"/>
    </row>
    <row r="107" spans="1:11" ht="20.25" customHeight="1">
      <c r="A107" s="56" t="s">
        <v>40</v>
      </c>
      <c r="B107" s="100"/>
      <c r="C107" s="56"/>
      <c r="D107" s="56"/>
      <c r="E107" s="68">
        <f>SUM(E91:E105)</f>
        <v>131781</v>
      </c>
      <c r="G107" s="68">
        <f>SUM(G91:G105)</f>
        <v>155226</v>
      </c>
      <c r="I107" s="68">
        <f>SUM(I91:I105)</f>
        <v>110158</v>
      </c>
      <c r="J107" s="68"/>
      <c r="K107" s="68">
        <f>SUM(K91:K105)</f>
        <v>117523</v>
      </c>
    </row>
    <row r="108" spans="1:11" ht="20.25" customHeight="1">
      <c r="A108" s="56" t="s">
        <v>41</v>
      </c>
      <c r="B108" s="100"/>
      <c r="C108" s="56"/>
      <c r="D108" s="56"/>
      <c r="E108" s="101"/>
      <c r="G108" s="117"/>
      <c r="I108" s="101"/>
      <c r="J108" s="101"/>
      <c r="K108" s="101"/>
    </row>
    <row r="109" spans="1:11" ht="20.25" customHeight="1">
      <c r="A109" s="56" t="s">
        <v>42</v>
      </c>
      <c r="B109" s="100"/>
      <c r="C109" s="56"/>
      <c r="D109" s="56"/>
      <c r="E109" s="70">
        <v>33132</v>
      </c>
      <c r="F109" s="1"/>
      <c r="G109" s="70">
        <v>1790</v>
      </c>
      <c r="H109" s="1"/>
      <c r="I109" s="110">
        <v>33086</v>
      </c>
      <c r="J109" s="1"/>
      <c r="K109" s="110">
        <v>6432</v>
      </c>
    </row>
    <row r="110" spans="1:11" ht="20.25" customHeight="1">
      <c r="A110" s="56" t="s">
        <v>50</v>
      </c>
      <c r="B110" s="56"/>
      <c r="C110" s="56"/>
      <c r="D110" s="56"/>
      <c r="E110" s="70">
        <v>-132894</v>
      </c>
      <c r="F110" s="1"/>
      <c r="G110" s="70">
        <v>-223685</v>
      </c>
      <c r="H110" s="1"/>
      <c r="I110" s="110">
        <v>-132894</v>
      </c>
      <c r="J110" s="1"/>
      <c r="K110" s="110">
        <v>-223685</v>
      </c>
    </row>
    <row r="111" spans="1:11" ht="20.25" customHeight="1">
      <c r="A111" s="56" t="s">
        <v>43</v>
      </c>
      <c r="B111" s="100"/>
      <c r="C111" s="56"/>
      <c r="D111" s="56"/>
      <c r="E111" s="70">
        <v>208663</v>
      </c>
      <c r="F111" s="1"/>
      <c r="G111" s="70">
        <v>34745</v>
      </c>
      <c r="H111" s="1"/>
      <c r="I111" s="110">
        <v>208663</v>
      </c>
      <c r="J111" s="1"/>
      <c r="K111" s="110">
        <v>34745</v>
      </c>
    </row>
    <row r="112" spans="1:11" ht="20.25" customHeight="1">
      <c r="A112" s="56" t="s">
        <v>83</v>
      </c>
      <c r="B112" s="100"/>
      <c r="C112" s="56"/>
      <c r="D112" s="56"/>
      <c r="E112" s="102">
        <v>37998</v>
      </c>
      <c r="F112" s="1"/>
      <c r="G112" s="102">
        <v>-18982</v>
      </c>
      <c r="H112" s="1"/>
      <c r="I112" s="111">
        <v>37998</v>
      </c>
      <c r="J112" s="1"/>
      <c r="K112" s="111">
        <v>-18982</v>
      </c>
    </row>
    <row r="113" spans="1:11" ht="20.25" customHeight="1">
      <c r="A113" s="56" t="s">
        <v>82</v>
      </c>
      <c r="B113" s="100"/>
      <c r="C113" s="56"/>
      <c r="D113" s="56"/>
      <c r="E113" s="70">
        <v>18317</v>
      </c>
      <c r="F113" s="1"/>
      <c r="G113" s="70">
        <v>54698</v>
      </c>
      <c r="H113" s="1"/>
      <c r="I113" s="110">
        <v>18317</v>
      </c>
      <c r="J113" s="1"/>
      <c r="K113" s="110">
        <v>54698</v>
      </c>
    </row>
    <row r="114" spans="1:11" ht="20.25" customHeight="1">
      <c r="A114" s="56" t="s">
        <v>44</v>
      </c>
      <c r="B114" s="100"/>
      <c r="C114" s="56"/>
      <c r="D114" s="56"/>
      <c r="E114" s="70">
        <v>3081</v>
      </c>
      <c r="F114" s="1"/>
      <c r="G114" s="70">
        <v>-3386</v>
      </c>
      <c r="H114" s="1"/>
      <c r="I114" s="110">
        <v>2975</v>
      </c>
      <c r="J114" s="1"/>
      <c r="K114" s="110">
        <v>-3852</v>
      </c>
    </row>
    <row r="115" spans="1:11" ht="20.25" customHeight="1">
      <c r="A115" s="56" t="s">
        <v>126</v>
      </c>
      <c r="B115" s="100"/>
      <c r="C115" s="56"/>
      <c r="D115" s="56"/>
      <c r="E115" s="67"/>
      <c r="F115" s="1"/>
      <c r="G115" s="67"/>
      <c r="H115" s="1"/>
      <c r="I115" s="112"/>
      <c r="J115" s="1"/>
      <c r="K115" s="112"/>
    </row>
    <row r="116" spans="1:11" ht="20.25" customHeight="1">
      <c r="A116" s="56" t="s">
        <v>45</v>
      </c>
      <c r="B116" s="100"/>
      <c r="C116" s="56"/>
      <c r="D116" s="56"/>
      <c r="E116" s="70">
        <v>-444</v>
      </c>
      <c r="F116" s="1"/>
      <c r="G116" s="70">
        <v>-680</v>
      </c>
      <c r="H116" s="1"/>
      <c r="I116" s="110">
        <v>-159</v>
      </c>
      <c r="J116" s="1"/>
      <c r="K116" s="110">
        <v>-1122</v>
      </c>
    </row>
    <row r="117" spans="1:11" ht="20.25" customHeight="1">
      <c r="A117" s="42" t="s">
        <v>177</v>
      </c>
      <c r="B117" s="129"/>
      <c r="C117" s="42"/>
      <c r="D117" s="42"/>
      <c r="E117" s="68">
        <v>3914</v>
      </c>
      <c r="F117" s="120"/>
      <c r="G117" s="70">
        <v>12469</v>
      </c>
      <c r="H117" s="1"/>
      <c r="I117" s="110">
        <v>3909</v>
      </c>
      <c r="J117" s="1"/>
      <c r="K117" s="110">
        <v>12338</v>
      </c>
    </row>
    <row r="118" spans="1:11" ht="20.25" customHeight="1">
      <c r="A118" s="42" t="s">
        <v>46</v>
      </c>
      <c r="B118" s="129"/>
      <c r="C118" s="42"/>
      <c r="D118" s="42"/>
      <c r="E118" s="68">
        <v>6219</v>
      </c>
      <c r="F118" s="120"/>
      <c r="G118" s="68">
        <v>37278</v>
      </c>
      <c r="H118" s="120"/>
      <c r="I118" s="108">
        <v>6583</v>
      </c>
      <c r="J118" s="120"/>
      <c r="K118" s="108">
        <v>37531</v>
      </c>
    </row>
    <row r="119" spans="1:11" ht="20.25" customHeight="1">
      <c r="A119" s="42" t="s">
        <v>193</v>
      </c>
      <c r="B119" s="129"/>
      <c r="C119" s="42"/>
      <c r="D119" s="42"/>
      <c r="E119" s="90">
        <v>-852</v>
      </c>
      <c r="F119" s="120"/>
      <c r="G119" s="90">
        <v>0</v>
      </c>
      <c r="H119" s="120"/>
      <c r="I119" s="107">
        <v>-852</v>
      </c>
      <c r="J119" s="120"/>
      <c r="K119" s="107">
        <v>0</v>
      </c>
    </row>
    <row r="120" spans="1:11" ht="20.25" customHeight="1">
      <c r="A120" s="56" t="s">
        <v>103</v>
      </c>
      <c r="B120" s="100"/>
      <c r="C120" s="56"/>
      <c r="D120" s="56"/>
      <c r="E120" s="68">
        <f>SUM(E107:E119)</f>
        <v>308915</v>
      </c>
      <c r="G120" s="68">
        <f>SUM(G107:G119)</f>
        <v>49473</v>
      </c>
      <c r="I120" s="68">
        <f>SUM(I107:I119)</f>
        <v>287784</v>
      </c>
      <c r="J120" s="68"/>
      <c r="K120" s="68">
        <f>SUM(K107:K119)</f>
        <v>15626</v>
      </c>
    </row>
    <row r="121" spans="1:11" ht="20.25" customHeight="1">
      <c r="A121" s="56" t="s">
        <v>62</v>
      </c>
      <c r="B121" s="100"/>
      <c r="C121" s="56"/>
      <c r="D121" s="56"/>
      <c r="E121" s="68">
        <v>-46686</v>
      </c>
      <c r="F121" s="1"/>
      <c r="G121" s="68">
        <v>-38434</v>
      </c>
      <c r="H121" s="1"/>
      <c r="I121" s="108">
        <v>-47009</v>
      </c>
      <c r="J121" s="1"/>
      <c r="K121" s="108">
        <v>-38434</v>
      </c>
    </row>
    <row r="122" spans="1:11" ht="20.25" customHeight="1">
      <c r="A122" s="56" t="s">
        <v>67</v>
      </c>
      <c r="B122" s="103"/>
      <c r="C122" s="56"/>
      <c r="D122" s="56"/>
      <c r="E122" s="68">
        <v>-2491</v>
      </c>
      <c r="F122" s="1"/>
      <c r="G122" s="68">
        <v>-26563</v>
      </c>
      <c r="H122" s="1"/>
      <c r="I122" s="108">
        <v>-2012</v>
      </c>
      <c r="J122" s="1"/>
      <c r="K122" s="108">
        <v>-21921</v>
      </c>
    </row>
    <row r="123" spans="1:11" ht="20.25" customHeight="1">
      <c r="A123" s="56" t="s">
        <v>194</v>
      </c>
      <c r="B123" s="103"/>
      <c r="C123" s="56"/>
      <c r="D123" s="56"/>
      <c r="E123" s="68">
        <v>65</v>
      </c>
      <c r="F123" s="1"/>
      <c r="G123" s="68">
        <v>837</v>
      </c>
      <c r="H123" s="1"/>
      <c r="I123" s="108">
        <v>59</v>
      </c>
      <c r="J123" s="1"/>
      <c r="K123" s="108">
        <v>774</v>
      </c>
    </row>
    <row r="124" spans="1:11" ht="20.25" customHeight="1">
      <c r="A124" s="91" t="s">
        <v>195</v>
      </c>
      <c r="B124" s="103"/>
      <c r="C124" s="69"/>
      <c r="D124" s="69"/>
      <c r="E124" s="72">
        <f>SUM(E120:E123)</f>
        <v>259803</v>
      </c>
      <c r="G124" s="72">
        <f>SUM(G120:G123)</f>
        <v>-14687</v>
      </c>
      <c r="I124" s="72">
        <f>SUM(I120:I123)</f>
        <v>238822</v>
      </c>
      <c r="J124" s="68"/>
      <c r="K124" s="72">
        <f>SUM(K120:K123)</f>
        <v>-43955</v>
      </c>
    </row>
    <row r="125" spans="1:4" ht="20.25" customHeight="1">
      <c r="A125" s="91"/>
      <c r="B125" s="103"/>
      <c r="C125" s="69"/>
      <c r="D125" s="69"/>
    </row>
    <row r="126" spans="1:7" ht="20.25" customHeight="1">
      <c r="A126" s="34" t="s">
        <v>4</v>
      </c>
      <c r="B126" s="56"/>
      <c r="C126" s="75"/>
      <c r="D126" s="96"/>
      <c r="E126" s="75"/>
      <c r="G126" s="75"/>
    </row>
    <row r="127" spans="1:11" ht="20.25" customHeight="1">
      <c r="A127" s="85"/>
      <c r="B127" s="54"/>
      <c r="C127" s="59"/>
      <c r="D127" s="84"/>
      <c r="E127" s="86"/>
      <c r="G127" s="86"/>
      <c r="K127" s="86" t="s">
        <v>55</v>
      </c>
    </row>
    <row r="128" spans="1:7" ht="20.25" customHeight="1">
      <c r="A128" s="30" t="s">
        <v>121</v>
      </c>
      <c r="B128" s="31"/>
      <c r="C128" s="32"/>
      <c r="D128" s="33"/>
      <c r="E128" s="32"/>
      <c r="G128" s="32"/>
    </row>
    <row r="129" spans="1:7" ht="20.25" customHeight="1">
      <c r="A129" s="91" t="s">
        <v>211</v>
      </c>
      <c r="B129" s="56"/>
      <c r="C129" s="98"/>
      <c r="D129" s="99"/>
      <c r="E129" s="98"/>
      <c r="G129" s="98"/>
    </row>
    <row r="130" spans="1:7" ht="20.25" customHeight="1">
      <c r="A130" s="87" t="s">
        <v>184</v>
      </c>
      <c r="C130" s="33"/>
      <c r="D130" s="33"/>
      <c r="E130" s="33"/>
      <c r="G130" s="33"/>
    </row>
    <row r="131" spans="4:11" ht="20.25" customHeight="1">
      <c r="D131" s="47"/>
      <c r="E131" s="38"/>
      <c r="G131" s="38"/>
      <c r="K131" s="88" t="s">
        <v>54</v>
      </c>
    </row>
    <row r="132" spans="4:11" ht="20.25" customHeight="1">
      <c r="D132" s="47"/>
      <c r="E132" s="149" t="s">
        <v>132</v>
      </c>
      <c r="F132" s="149"/>
      <c r="G132" s="149"/>
      <c r="I132" s="148" t="s">
        <v>113</v>
      </c>
      <c r="J132" s="148"/>
      <c r="K132" s="148"/>
    </row>
    <row r="133" spans="3:11" ht="20.25" customHeight="1">
      <c r="C133" s="139" t="s">
        <v>5</v>
      </c>
      <c r="D133" s="47"/>
      <c r="E133" s="41">
        <v>2020</v>
      </c>
      <c r="F133" s="44"/>
      <c r="G133" s="41">
        <v>2019</v>
      </c>
      <c r="I133" s="41">
        <v>2020</v>
      </c>
      <c r="J133" s="44"/>
      <c r="K133" s="41">
        <v>2019</v>
      </c>
    </row>
    <row r="134" spans="1:11" ht="20.25" customHeight="1">
      <c r="A134" s="91" t="s">
        <v>48</v>
      </c>
      <c r="B134" s="103"/>
      <c r="C134" s="56"/>
      <c r="D134" s="56"/>
      <c r="E134" s="71"/>
      <c r="G134" s="71"/>
      <c r="I134" s="71"/>
      <c r="J134" s="69"/>
      <c r="K134" s="71"/>
    </row>
    <row r="135" spans="1:11" ht="20.25" customHeight="1">
      <c r="A135" s="56" t="s">
        <v>92</v>
      </c>
      <c r="B135" s="100"/>
      <c r="C135" s="138">
        <v>10</v>
      </c>
      <c r="D135" s="1"/>
      <c r="E135" s="101">
        <v>-920000</v>
      </c>
      <c r="F135" s="1"/>
      <c r="G135" s="101">
        <v>-340000</v>
      </c>
      <c r="H135" s="1"/>
      <c r="I135" s="117">
        <v>-920000</v>
      </c>
      <c r="J135" s="1"/>
      <c r="K135" s="117">
        <v>-340000</v>
      </c>
    </row>
    <row r="136" spans="1:11" ht="20.25" customHeight="1">
      <c r="A136" s="56" t="s">
        <v>129</v>
      </c>
      <c r="B136" s="100"/>
      <c r="C136" s="138">
        <v>10</v>
      </c>
      <c r="D136" s="1"/>
      <c r="E136" s="101">
        <v>1531249</v>
      </c>
      <c r="F136" s="1"/>
      <c r="G136" s="101">
        <v>295118</v>
      </c>
      <c r="H136" s="1"/>
      <c r="I136" s="117">
        <v>1531249</v>
      </c>
      <c r="J136" s="1"/>
      <c r="K136" s="117">
        <v>295118</v>
      </c>
    </row>
    <row r="137" spans="1:11" ht="20.25" customHeight="1">
      <c r="A137" s="56" t="s">
        <v>127</v>
      </c>
      <c r="B137" s="100"/>
      <c r="C137" s="124"/>
      <c r="D137" s="1"/>
      <c r="E137" s="70">
        <v>-14342</v>
      </c>
      <c r="F137" s="1"/>
      <c r="G137" s="70">
        <v>-9942</v>
      </c>
      <c r="H137" s="1"/>
      <c r="I137" s="110">
        <v>-14342</v>
      </c>
      <c r="J137" s="1"/>
      <c r="K137" s="110">
        <v>-9942</v>
      </c>
    </row>
    <row r="138" spans="1:11" ht="20.25" customHeight="1">
      <c r="A138" s="56" t="s">
        <v>186</v>
      </c>
      <c r="B138" s="100"/>
      <c r="C138" s="124">
        <v>12</v>
      </c>
      <c r="D138" s="1"/>
      <c r="E138" s="70">
        <v>0</v>
      </c>
      <c r="F138" s="1"/>
      <c r="G138" s="70">
        <v>0</v>
      </c>
      <c r="H138" s="1"/>
      <c r="I138" s="110">
        <v>50000</v>
      </c>
      <c r="J138" s="1"/>
      <c r="K138" s="110">
        <v>15000</v>
      </c>
    </row>
    <row r="139" spans="1:11" ht="20.25" customHeight="1">
      <c r="A139" s="100" t="s">
        <v>70</v>
      </c>
      <c r="B139" s="100"/>
      <c r="C139" s="124"/>
      <c r="D139" s="1"/>
      <c r="E139" s="70">
        <v>-526</v>
      </c>
      <c r="F139" s="1"/>
      <c r="G139" s="70">
        <v>-14152</v>
      </c>
      <c r="H139" s="1"/>
      <c r="I139" s="110">
        <v>-304</v>
      </c>
      <c r="J139" s="1"/>
      <c r="K139" s="110">
        <v>-13737</v>
      </c>
    </row>
    <row r="140" spans="1:11" ht="20.25" customHeight="1">
      <c r="A140" s="100" t="s">
        <v>72</v>
      </c>
      <c r="B140" s="100"/>
      <c r="C140" s="124"/>
      <c r="D140" s="1"/>
      <c r="E140" s="70">
        <v>0</v>
      </c>
      <c r="F140" s="1"/>
      <c r="G140" s="70">
        <v>1742</v>
      </c>
      <c r="H140" s="1"/>
      <c r="I140" s="110">
        <v>0</v>
      </c>
      <c r="J140" s="1"/>
      <c r="K140" s="110">
        <v>1742</v>
      </c>
    </row>
    <row r="141" spans="1:11" ht="20.25" customHeight="1">
      <c r="A141" s="34" t="s">
        <v>101</v>
      </c>
      <c r="B141" s="103"/>
      <c r="C141" s="124"/>
      <c r="D141" s="1"/>
      <c r="E141" s="70">
        <v>-2538</v>
      </c>
      <c r="F141" s="1"/>
      <c r="G141" s="70">
        <v>-137</v>
      </c>
      <c r="H141" s="1"/>
      <c r="I141" s="110">
        <v>-2538</v>
      </c>
      <c r="J141" s="1"/>
      <c r="K141" s="110">
        <v>-137</v>
      </c>
    </row>
    <row r="142" spans="1:11" ht="20.25" customHeight="1">
      <c r="A142" s="34" t="s">
        <v>135</v>
      </c>
      <c r="B142" s="103"/>
      <c r="C142" s="124">
        <v>12</v>
      </c>
      <c r="D142" s="1"/>
      <c r="E142" s="70">
        <v>0</v>
      </c>
      <c r="F142" s="1"/>
      <c r="G142" s="70">
        <v>0</v>
      </c>
      <c r="H142" s="1"/>
      <c r="I142" s="110">
        <v>-5000</v>
      </c>
      <c r="J142" s="1"/>
      <c r="K142" s="110">
        <v>0</v>
      </c>
    </row>
    <row r="143" spans="1:11" ht="20.25" customHeight="1">
      <c r="A143" s="91" t="s">
        <v>178</v>
      </c>
      <c r="B143" s="103"/>
      <c r="C143" s="124"/>
      <c r="D143" s="56"/>
      <c r="E143" s="72">
        <f>SUM(E135:E142)</f>
        <v>593843</v>
      </c>
      <c r="G143" s="72">
        <f>SUM(G135:G142)</f>
        <v>-67371</v>
      </c>
      <c r="I143" s="72">
        <f>SUM(I135:I142)</f>
        <v>639065</v>
      </c>
      <c r="J143" s="68"/>
      <c r="K143" s="72">
        <f>SUM(K135:K142)</f>
        <v>-51956</v>
      </c>
    </row>
    <row r="144" spans="1:11" ht="20.25" customHeight="1">
      <c r="A144" s="91" t="s">
        <v>47</v>
      </c>
      <c r="B144" s="100"/>
      <c r="C144" s="124"/>
      <c r="D144" s="56"/>
      <c r="E144" s="60"/>
      <c r="G144" s="105"/>
      <c r="I144" s="60"/>
      <c r="J144" s="76"/>
      <c r="K144" s="60"/>
    </row>
    <row r="145" spans="1:11" ht="20.25" customHeight="1">
      <c r="A145" s="113" t="s">
        <v>187</v>
      </c>
      <c r="B145" s="100"/>
      <c r="C145" s="124"/>
      <c r="D145" s="1"/>
      <c r="E145" s="60">
        <v>0</v>
      </c>
      <c r="F145" s="1"/>
      <c r="G145" s="60">
        <v>2776</v>
      </c>
      <c r="H145" s="1"/>
      <c r="I145" s="108">
        <v>0</v>
      </c>
      <c r="J145" s="1"/>
      <c r="K145" s="108">
        <v>2855</v>
      </c>
    </row>
    <row r="146" spans="1:11" ht="20.25" customHeight="1">
      <c r="A146" s="113" t="s">
        <v>212</v>
      </c>
      <c r="B146" s="100"/>
      <c r="C146" s="124"/>
      <c r="D146" s="1"/>
      <c r="E146" s="60">
        <v>130000</v>
      </c>
      <c r="F146" s="1"/>
      <c r="G146" s="60">
        <v>1805000</v>
      </c>
      <c r="H146" s="1"/>
      <c r="I146" s="108">
        <v>130000</v>
      </c>
      <c r="J146" s="1"/>
      <c r="K146" s="108">
        <v>1805000</v>
      </c>
    </row>
    <row r="147" spans="1:11" ht="20.25" customHeight="1">
      <c r="A147" s="113" t="s">
        <v>213</v>
      </c>
      <c r="B147" s="100"/>
      <c r="C147" s="124"/>
      <c r="D147" s="1"/>
      <c r="E147" s="60">
        <v>-249763</v>
      </c>
      <c r="F147" s="1"/>
      <c r="G147" s="60">
        <v>-1735177</v>
      </c>
      <c r="H147" s="1"/>
      <c r="I147" s="108">
        <v>-249763</v>
      </c>
      <c r="J147" s="1"/>
      <c r="K147" s="108">
        <v>-1735177</v>
      </c>
    </row>
    <row r="148" spans="1:11" ht="20.25" customHeight="1">
      <c r="A148" s="113" t="s">
        <v>214</v>
      </c>
      <c r="B148" s="100"/>
      <c r="C148" s="124">
        <v>3</v>
      </c>
      <c r="D148" s="1"/>
      <c r="E148" s="60">
        <v>0</v>
      </c>
      <c r="F148" s="1"/>
      <c r="G148" s="70">
        <v>0</v>
      </c>
      <c r="H148" s="1"/>
      <c r="I148" s="108">
        <v>22000</v>
      </c>
      <c r="J148" s="1"/>
      <c r="K148" s="108">
        <v>30000</v>
      </c>
    </row>
    <row r="149" spans="1:11" ht="20.25" customHeight="1">
      <c r="A149" s="113" t="s">
        <v>216</v>
      </c>
      <c r="B149" s="100"/>
      <c r="C149" s="124">
        <v>3</v>
      </c>
      <c r="D149" s="1"/>
      <c r="E149" s="60">
        <v>0</v>
      </c>
      <c r="F149" s="1"/>
      <c r="G149" s="70">
        <v>0</v>
      </c>
      <c r="H149" s="1"/>
      <c r="I149" s="108">
        <v>-48000</v>
      </c>
      <c r="J149" s="1"/>
      <c r="K149" s="108">
        <v>0</v>
      </c>
    </row>
    <row r="150" spans="1:11" ht="20.25" customHeight="1">
      <c r="A150" s="113" t="s">
        <v>215</v>
      </c>
      <c r="B150" s="100"/>
      <c r="D150" s="1"/>
      <c r="E150" s="60">
        <v>0</v>
      </c>
      <c r="F150" s="1"/>
      <c r="G150" s="70">
        <v>-8394</v>
      </c>
      <c r="H150" s="1"/>
      <c r="I150" s="110">
        <v>0</v>
      </c>
      <c r="J150" s="1"/>
      <c r="K150" s="110">
        <v>-8394</v>
      </c>
    </row>
    <row r="151" spans="1:11" ht="20.25" customHeight="1">
      <c r="A151" s="1" t="s">
        <v>96</v>
      </c>
      <c r="B151" s="100"/>
      <c r="C151" s="124"/>
      <c r="D151" s="1"/>
      <c r="E151" s="60">
        <v>0</v>
      </c>
      <c r="F151" s="1"/>
      <c r="G151" s="70">
        <v>200000</v>
      </c>
      <c r="H151" s="1"/>
      <c r="I151" s="110">
        <v>0</v>
      </c>
      <c r="J151" s="1"/>
      <c r="K151" s="110">
        <v>200000</v>
      </c>
    </row>
    <row r="152" spans="1:11" ht="20.25" customHeight="1">
      <c r="A152" s="1" t="s">
        <v>136</v>
      </c>
      <c r="B152" s="56"/>
      <c r="C152" s="124">
        <v>17</v>
      </c>
      <c r="D152" s="1"/>
      <c r="E152" s="60">
        <v>-700000</v>
      </c>
      <c r="F152" s="1"/>
      <c r="G152" s="70">
        <v>-150000</v>
      </c>
      <c r="H152" s="1"/>
      <c r="I152" s="110">
        <v>-700000</v>
      </c>
      <c r="J152" s="1"/>
      <c r="K152" s="110">
        <v>-150000</v>
      </c>
    </row>
    <row r="153" spans="1:11" ht="20.25" customHeight="1">
      <c r="A153" s="113" t="s">
        <v>201</v>
      </c>
      <c r="B153" s="56"/>
      <c r="C153" s="124"/>
      <c r="D153" s="1"/>
      <c r="E153" s="70">
        <v>-2914</v>
      </c>
      <c r="F153" s="1"/>
      <c r="G153" s="70">
        <v>-3396</v>
      </c>
      <c r="H153" s="1"/>
      <c r="I153" s="110">
        <v>-2633</v>
      </c>
      <c r="J153" s="1"/>
      <c r="K153" s="110">
        <v>-3396</v>
      </c>
    </row>
    <row r="154" spans="1:11" ht="20.25" customHeight="1">
      <c r="A154" s="113" t="s">
        <v>196</v>
      </c>
      <c r="B154" s="56"/>
      <c r="C154" s="124"/>
      <c r="D154" s="1"/>
      <c r="E154" s="70">
        <v>0</v>
      </c>
      <c r="F154" s="1"/>
      <c r="G154" s="70">
        <v>66207</v>
      </c>
      <c r="H154" s="1"/>
      <c r="I154" s="110">
        <v>0</v>
      </c>
      <c r="J154" s="1"/>
      <c r="K154" s="110">
        <v>66207</v>
      </c>
    </row>
    <row r="155" spans="1:11" ht="20.25" customHeight="1">
      <c r="A155" s="113" t="s">
        <v>197</v>
      </c>
      <c r="B155" s="56"/>
      <c r="C155" s="124"/>
      <c r="D155" s="1"/>
      <c r="E155" s="70"/>
      <c r="F155" s="1"/>
      <c r="G155" s="70"/>
      <c r="H155" s="1"/>
      <c r="I155" s="110"/>
      <c r="J155" s="1"/>
      <c r="K155" s="110"/>
    </row>
    <row r="156" spans="1:11" ht="20.25" customHeight="1">
      <c r="A156" s="113" t="s">
        <v>110</v>
      </c>
      <c r="B156" s="100"/>
      <c r="C156" s="124"/>
      <c r="D156" s="1"/>
      <c r="E156" s="70">
        <v>-50954</v>
      </c>
      <c r="F156" s="1"/>
      <c r="G156" s="70">
        <v>-39979</v>
      </c>
      <c r="H156" s="1"/>
      <c r="I156" s="110">
        <v>-50954</v>
      </c>
      <c r="J156" s="1"/>
      <c r="K156" s="110">
        <v>-39979</v>
      </c>
    </row>
    <row r="157" spans="1:11" ht="20.25" customHeight="1">
      <c r="A157" s="1" t="s">
        <v>188</v>
      </c>
      <c r="B157" s="56"/>
      <c r="C157" s="124"/>
      <c r="D157" s="1"/>
      <c r="E157" s="70">
        <v>0</v>
      </c>
      <c r="F157" s="1"/>
      <c r="G157" s="68">
        <v>2917</v>
      </c>
      <c r="H157" s="1"/>
      <c r="I157" s="110">
        <v>0</v>
      </c>
      <c r="J157" s="1"/>
      <c r="K157" s="110">
        <v>2917</v>
      </c>
    </row>
    <row r="158" spans="1:11" ht="20.25" customHeight="1">
      <c r="A158" s="1" t="s">
        <v>189</v>
      </c>
      <c r="B158" s="56"/>
      <c r="C158" s="124">
        <v>26</v>
      </c>
      <c r="D158" s="1"/>
      <c r="E158" s="70">
        <v>-53148</v>
      </c>
      <c r="F158" s="1"/>
      <c r="G158" s="68">
        <v>-72837</v>
      </c>
      <c r="H158" s="1"/>
      <c r="I158" s="110">
        <v>-53148</v>
      </c>
      <c r="J158" s="1"/>
      <c r="K158" s="110">
        <v>-72837</v>
      </c>
    </row>
    <row r="159" spans="1:11" ht="20.25" customHeight="1">
      <c r="A159" s="91" t="s">
        <v>141</v>
      </c>
      <c r="E159" s="72">
        <f>SUM(E145:E158)</f>
        <v>-926779</v>
      </c>
      <c r="G159" s="72">
        <f>SUM(G145:G158)</f>
        <v>67117</v>
      </c>
      <c r="I159" s="72">
        <f>SUM(I145:I158)</f>
        <v>-952498</v>
      </c>
      <c r="J159" s="68"/>
      <c r="K159" s="72">
        <f>SUM(K145:K158)</f>
        <v>97196</v>
      </c>
    </row>
    <row r="160" spans="1:11" ht="20.25" customHeight="1">
      <c r="A160" s="91" t="s">
        <v>174</v>
      </c>
      <c r="E160" s="70">
        <f>SUM(E124,E143,E159)</f>
        <v>-73133</v>
      </c>
      <c r="G160" s="110">
        <f>SUM(G124,G143,G159)</f>
        <v>-14941</v>
      </c>
      <c r="I160" s="70">
        <f>SUM(I124,I143,I159)</f>
        <v>-74611</v>
      </c>
      <c r="J160" s="68"/>
      <c r="K160" s="70">
        <f>SUM(K124,K143,K159)</f>
        <v>1285</v>
      </c>
    </row>
    <row r="161" spans="1:11" ht="20.25" customHeight="1">
      <c r="A161" s="56" t="s">
        <v>58</v>
      </c>
      <c r="E161" s="90">
        <v>236231</v>
      </c>
      <c r="F161" s="1"/>
      <c r="G161" s="90">
        <v>106168</v>
      </c>
      <c r="H161" s="1"/>
      <c r="I161" s="107">
        <v>233949</v>
      </c>
      <c r="J161" s="1"/>
      <c r="K161" s="107">
        <v>74211</v>
      </c>
    </row>
    <row r="162" spans="1:11" ht="20.25" customHeight="1" thickBot="1">
      <c r="A162" s="91" t="s">
        <v>59</v>
      </c>
      <c r="E162" s="104">
        <f>SUM(E160:E161)</f>
        <v>163098</v>
      </c>
      <c r="G162" s="104">
        <f>SUM(G160:G161)</f>
        <v>91227</v>
      </c>
      <c r="I162" s="104">
        <f>SUM(I160:I161)</f>
        <v>159338</v>
      </c>
      <c r="J162" s="68"/>
      <c r="K162" s="104">
        <f>SUM(K160:K161)</f>
        <v>75496</v>
      </c>
    </row>
    <row r="163" spans="5:11" ht="20.25" customHeight="1" thickTop="1">
      <c r="E163" s="128">
        <f>SUM(E162-'BS'!F11)</f>
        <v>0</v>
      </c>
      <c r="F163" s="127"/>
      <c r="G163" s="128"/>
      <c r="H163" s="127"/>
      <c r="I163" s="128"/>
      <c r="J163" s="53"/>
      <c r="K163" s="53"/>
    </row>
    <row r="164" spans="1:11" ht="20.25" customHeight="1">
      <c r="A164" s="30" t="s">
        <v>130</v>
      </c>
      <c r="E164" s="53"/>
      <c r="G164" s="53"/>
      <c r="I164" s="53"/>
      <c r="J164" s="53"/>
      <c r="K164" s="53"/>
    </row>
    <row r="165" spans="1:11" ht="20.25" customHeight="1">
      <c r="A165" s="30" t="s">
        <v>131</v>
      </c>
      <c r="E165" s="53"/>
      <c r="G165" s="53"/>
      <c r="I165" s="53"/>
      <c r="J165" s="53"/>
      <c r="K165" s="53"/>
    </row>
    <row r="166" spans="1:11" ht="20.25" customHeight="1">
      <c r="A166" s="34" t="s">
        <v>172</v>
      </c>
      <c r="E166" s="70">
        <v>0</v>
      </c>
      <c r="F166" s="70"/>
      <c r="G166" s="70">
        <v>9249</v>
      </c>
      <c r="H166" s="70"/>
      <c r="I166" s="70">
        <v>0</v>
      </c>
      <c r="J166" s="70"/>
      <c r="K166" s="70">
        <v>9249</v>
      </c>
    </row>
    <row r="167" spans="1:11" ht="20.25" customHeight="1">
      <c r="A167" s="34" t="s">
        <v>173</v>
      </c>
      <c r="E167" s="70">
        <v>10000</v>
      </c>
      <c r="F167" s="70"/>
      <c r="G167" s="70">
        <v>0</v>
      </c>
      <c r="H167" s="70"/>
      <c r="I167" s="70">
        <v>10000</v>
      </c>
      <c r="J167" s="70"/>
      <c r="K167" s="70">
        <v>0</v>
      </c>
    </row>
    <row r="168" spans="5:11" ht="20.25" customHeight="1">
      <c r="E168" s="70"/>
      <c r="F168" s="70"/>
      <c r="G168" s="70"/>
      <c r="H168" s="70"/>
      <c r="I168" s="70"/>
      <c r="J168" s="70"/>
      <c r="K168" s="70"/>
    </row>
    <row r="169" spans="5:11" ht="20.25" customHeight="1">
      <c r="E169" s="53"/>
      <c r="G169" s="53"/>
      <c r="I169" s="53"/>
      <c r="J169" s="53"/>
      <c r="K169" s="53"/>
    </row>
    <row r="170" ht="20.25" customHeight="1">
      <c r="A170" s="34" t="s">
        <v>4</v>
      </c>
    </row>
  </sheetData>
  <sheetProtection/>
  <mergeCells count="8">
    <mergeCell ref="E6:G6"/>
    <mergeCell ref="I6:K6"/>
    <mergeCell ref="I88:K88"/>
    <mergeCell ref="I132:K132"/>
    <mergeCell ref="I47:K47"/>
    <mergeCell ref="E47:G47"/>
    <mergeCell ref="E88:G88"/>
    <mergeCell ref="E132:G132"/>
  </mergeCells>
  <printOptions horizontalCentered="1"/>
  <pageMargins left="0.984251968503937" right="0.1968503937007874" top="0.7874015748031497" bottom="0.3937007874015748" header="0.1968503937007874" footer="0.1968503937007874"/>
  <pageSetup firstPageNumber="2" useFirstPageNumber="1" fitToHeight="0" horizontalDpi="600" verticalDpi="600" orientation="portrait" paperSize="9" scale="80" r:id="rId2"/>
  <rowBreaks count="3" manualBreakCount="3">
    <brk id="41" max="10" man="1"/>
    <brk id="82" max="10" man="1"/>
    <brk id="12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9"/>
  <sheetViews>
    <sheetView showGridLines="0" view="pageBreakPreview" zoomScale="85" zoomScaleSheetLayoutView="85" workbookViewId="0" topLeftCell="A1">
      <selection activeCell="A16" sqref="A16"/>
    </sheetView>
  </sheetViews>
  <sheetFormatPr defaultColWidth="9.140625" defaultRowHeight="21" customHeight="1"/>
  <cols>
    <col min="1" max="1" width="44.421875" style="3" customWidth="1"/>
    <col min="2" max="2" width="1.57421875" style="3" customWidth="1"/>
    <col min="3" max="3" width="15.57421875" style="3" customWidth="1"/>
    <col min="4" max="4" width="1.57421875" style="3" customWidth="1"/>
    <col min="5" max="5" width="15.57421875" style="3" customWidth="1"/>
    <col min="6" max="6" width="1.57421875" style="3" customWidth="1"/>
    <col min="7" max="7" width="15.57421875" style="3" customWidth="1"/>
    <col min="8" max="8" width="1.57421875" style="3" customWidth="1"/>
    <col min="9" max="9" width="15.57421875" style="3" customWidth="1"/>
    <col min="10" max="10" width="1.57421875" style="3" customWidth="1"/>
    <col min="11" max="11" width="15.57421875" style="3" customWidth="1"/>
    <col min="12" max="12" width="1.57421875" style="3" customWidth="1"/>
    <col min="13" max="13" width="15.57421875" style="3" customWidth="1"/>
    <col min="14" max="16384" width="9.140625" style="3" customWidth="1"/>
  </cols>
  <sheetData>
    <row r="1" ht="21" customHeight="1">
      <c r="M1" s="5" t="s">
        <v>55</v>
      </c>
    </row>
    <row r="2" spans="1:13" ht="21" customHeight="1">
      <c r="A2" s="7" t="s">
        <v>121</v>
      </c>
      <c r="B2" s="8"/>
      <c r="C2" s="8"/>
      <c r="D2" s="8"/>
      <c r="E2" s="8"/>
      <c r="F2" s="8"/>
      <c r="G2" s="8"/>
      <c r="H2" s="8"/>
      <c r="J2" s="9"/>
      <c r="K2" s="10"/>
      <c r="L2" s="10"/>
      <c r="M2" s="10"/>
    </row>
    <row r="3" spans="1:13" ht="21" customHeight="1">
      <c r="A3" s="11" t="s">
        <v>205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21" customHeight="1">
      <c r="A4" s="6" t="s">
        <v>184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ht="21" customHeight="1">
      <c r="A5" s="13"/>
      <c r="B5" s="11"/>
      <c r="C5" s="11"/>
      <c r="D5" s="11"/>
      <c r="E5" s="11"/>
      <c r="F5" s="11"/>
      <c r="G5" s="11"/>
      <c r="H5" s="11"/>
      <c r="I5" s="14"/>
      <c r="J5" s="11"/>
      <c r="K5" s="14"/>
      <c r="L5" s="14"/>
      <c r="M5" s="2" t="s">
        <v>54</v>
      </c>
    </row>
    <row r="6" spans="1:13" ht="21" customHeight="1">
      <c r="A6" s="13"/>
      <c r="B6" s="11"/>
      <c r="C6" s="151" t="s">
        <v>112</v>
      </c>
      <c r="D6" s="151"/>
      <c r="E6" s="151"/>
      <c r="F6" s="151"/>
      <c r="G6" s="151"/>
      <c r="H6" s="151"/>
      <c r="I6" s="151"/>
      <c r="J6" s="151"/>
      <c r="K6" s="151"/>
      <c r="L6" s="151"/>
      <c r="M6" s="151"/>
    </row>
    <row r="7" spans="3:13" s="15" customFormat="1" ht="21" customHeight="1">
      <c r="C7" s="15" t="s">
        <v>109</v>
      </c>
      <c r="I7" s="150" t="s">
        <v>2</v>
      </c>
      <c r="J7" s="150"/>
      <c r="K7" s="150"/>
      <c r="L7" s="17"/>
      <c r="M7" s="22" t="s">
        <v>116</v>
      </c>
    </row>
    <row r="8" spans="3:13" s="15" customFormat="1" ht="21" customHeight="1">
      <c r="C8" s="15" t="s">
        <v>120</v>
      </c>
      <c r="I8" s="15" t="s">
        <v>30</v>
      </c>
      <c r="J8" s="17"/>
      <c r="M8" s="22" t="s">
        <v>117</v>
      </c>
    </row>
    <row r="9" spans="3:13" ht="21" customHeight="1">
      <c r="C9" s="16" t="s">
        <v>119</v>
      </c>
      <c r="E9" s="16" t="s">
        <v>64</v>
      </c>
      <c r="F9" s="17"/>
      <c r="G9" s="16" t="s">
        <v>95</v>
      </c>
      <c r="I9" s="16" t="s">
        <v>108</v>
      </c>
      <c r="K9" s="16" t="s">
        <v>3</v>
      </c>
      <c r="L9" s="17"/>
      <c r="M9" s="23" t="s">
        <v>118</v>
      </c>
    </row>
    <row r="10" spans="1:13" ht="21" customHeight="1">
      <c r="A10" s="7" t="s">
        <v>124</v>
      </c>
      <c r="B10" s="7"/>
      <c r="C10" s="24">
        <v>220719</v>
      </c>
      <c r="D10" s="24"/>
      <c r="E10" s="24">
        <v>76474</v>
      </c>
      <c r="F10" s="24"/>
      <c r="G10" s="24">
        <v>396403</v>
      </c>
      <c r="H10" s="24"/>
      <c r="I10" s="24">
        <v>30000</v>
      </c>
      <c r="J10" s="4"/>
      <c r="K10" s="24">
        <v>376153</v>
      </c>
      <c r="L10" s="24"/>
      <c r="M10" s="24">
        <f>SUM(C10:L10)</f>
        <v>1099749</v>
      </c>
    </row>
    <row r="11" spans="1:13" ht="21" customHeight="1">
      <c r="A11" s="3" t="s">
        <v>56</v>
      </c>
      <c r="C11" s="26">
        <v>0</v>
      </c>
      <c r="D11" s="24"/>
      <c r="E11" s="26">
        <v>0</v>
      </c>
      <c r="F11" s="24"/>
      <c r="G11" s="26">
        <v>0</v>
      </c>
      <c r="H11" s="24"/>
      <c r="I11" s="26">
        <v>0</v>
      </c>
      <c r="J11" s="4"/>
      <c r="K11" s="26">
        <f>'PL &amp; CF'!G66</f>
        <v>68884</v>
      </c>
      <c r="L11" s="24"/>
      <c r="M11" s="26">
        <f>SUM(C11:L11)</f>
        <v>68884</v>
      </c>
    </row>
    <row r="12" spans="1:13" ht="21" customHeight="1">
      <c r="A12" s="3" t="s">
        <v>123</v>
      </c>
      <c r="C12" s="27">
        <v>0</v>
      </c>
      <c r="D12" s="24"/>
      <c r="E12" s="27">
        <v>0</v>
      </c>
      <c r="F12" s="24"/>
      <c r="G12" s="27">
        <v>0</v>
      </c>
      <c r="H12" s="24"/>
      <c r="I12" s="27">
        <v>0</v>
      </c>
      <c r="J12" s="4"/>
      <c r="K12" s="27">
        <v>0</v>
      </c>
      <c r="L12" s="24"/>
      <c r="M12" s="27">
        <f>SUM(C12:L12)</f>
        <v>0</v>
      </c>
    </row>
    <row r="13" spans="1:13" ht="21" customHeight="1">
      <c r="A13" s="3" t="s">
        <v>57</v>
      </c>
      <c r="C13" s="24">
        <f>SUM(C11:C12)</f>
        <v>0</v>
      </c>
      <c r="D13" s="24"/>
      <c r="E13" s="24">
        <f>SUM(E11:E12)</f>
        <v>0</v>
      </c>
      <c r="F13" s="24"/>
      <c r="G13" s="24">
        <f>SUM(G11:G12)</f>
        <v>0</v>
      </c>
      <c r="H13" s="24"/>
      <c r="I13" s="24">
        <f>SUM(I11:I12)</f>
        <v>0</v>
      </c>
      <c r="J13" s="4"/>
      <c r="K13" s="24">
        <f>SUM(K11:K12)</f>
        <v>68884</v>
      </c>
      <c r="L13" s="24"/>
      <c r="M13" s="24">
        <f>SUM(C13:L13)</f>
        <v>68884</v>
      </c>
    </row>
    <row r="14" spans="1:13" ht="21" customHeight="1">
      <c r="A14" s="3" t="s">
        <v>190</v>
      </c>
      <c r="C14" s="24"/>
      <c r="D14" s="24"/>
      <c r="E14" s="24"/>
      <c r="F14" s="24"/>
      <c r="G14" s="24"/>
      <c r="H14" s="24"/>
      <c r="I14" s="24"/>
      <c r="J14" s="4"/>
      <c r="K14" s="24"/>
      <c r="L14" s="24"/>
      <c r="M14" s="24"/>
    </row>
    <row r="15" spans="1:13" ht="21" customHeight="1">
      <c r="A15" s="3" t="s">
        <v>206</v>
      </c>
      <c r="C15" s="24">
        <v>729</v>
      </c>
      <c r="D15" s="24"/>
      <c r="E15" s="24">
        <v>5835</v>
      </c>
      <c r="F15" s="24"/>
      <c r="G15" s="24">
        <v>-3647</v>
      </c>
      <c r="H15" s="24"/>
      <c r="I15" s="24">
        <v>0</v>
      </c>
      <c r="J15" s="4"/>
      <c r="K15" s="24">
        <v>0</v>
      </c>
      <c r="L15" s="24"/>
      <c r="M15" s="24">
        <f>SUM(C15:K15)</f>
        <v>2917</v>
      </c>
    </row>
    <row r="16" spans="1:13" ht="21" customHeight="1">
      <c r="A16" s="3" t="s">
        <v>191</v>
      </c>
      <c r="C16" s="24">
        <v>0</v>
      </c>
      <c r="D16" s="24"/>
      <c r="E16" s="24">
        <v>0</v>
      </c>
      <c r="F16" s="24"/>
      <c r="G16" s="24">
        <v>0</v>
      </c>
      <c r="H16" s="24"/>
      <c r="I16" s="24">
        <v>0</v>
      </c>
      <c r="J16" s="4"/>
      <c r="K16" s="24">
        <v>-72837</v>
      </c>
      <c r="L16" s="24"/>
      <c r="M16" s="24">
        <f>SUM(C16:K16)</f>
        <v>-72837</v>
      </c>
    </row>
    <row r="17" spans="1:13" ht="21" customHeight="1" thickBot="1">
      <c r="A17" s="7" t="s">
        <v>182</v>
      </c>
      <c r="C17" s="25">
        <f>SUM(C10:C16)-C13</f>
        <v>221448</v>
      </c>
      <c r="D17" s="24"/>
      <c r="E17" s="25">
        <f>SUM(E10:E16)-E13</f>
        <v>82309</v>
      </c>
      <c r="F17" s="24"/>
      <c r="G17" s="25">
        <f>SUM(G10:G16)-G13</f>
        <v>392756</v>
      </c>
      <c r="H17" s="24"/>
      <c r="I17" s="25">
        <f>SUM(I10:I16)-I13</f>
        <v>30000</v>
      </c>
      <c r="J17" s="4"/>
      <c r="K17" s="25">
        <f>SUM(K10:K16)-K13</f>
        <v>372200</v>
      </c>
      <c r="L17" s="24"/>
      <c r="M17" s="25">
        <f>SUM(M10:M16)-M13</f>
        <v>1098713</v>
      </c>
    </row>
    <row r="18" spans="1:13" ht="4.5" customHeight="1" thickTop="1">
      <c r="A18" s="7"/>
      <c r="C18" s="24"/>
      <c r="D18" s="24"/>
      <c r="E18" s="24"/>
      <c r="F18" s="24"/>
      <c r="G18" s="24"/>
      <c r="H18" s="24"/>
      <c r="I18" s="24"/>
      <c r="J18" s="4"/>
      <c r="K18" s="24"/>
      <c r="L18" s="24"/>
      <c r="M18" s="24"/>
    </row>
    <row r="19" spans="1:13" ht="21" customHeight="1">
      <c r="A19" s="136" t="s">
        <v>147</v>
      </c>
      <c r="B19" s="136"/>
      <c r="C19" s="24">
        <v>221449</v>
      </c>
      <c r="D19" s="24"/>
      <c r="E19" s="24">
        <v>82318</v>
      </c>
      <c r="F19" s="24"/>
      <c r="G19" s="24">
        <v>392750</v>
      </c>
      <c r="H19" s="24"/>
      <c r="I19" s="24">
        <v>30000</v>
      </c>
      <c r="J19" s="4"/>
      <c r="K19" s="24">
        <v>406042</v>
      </c>
      <c r="L19" s="24"/>
      <c r="M19" s="24">
        <f>SUM(C19:L19)</f>
        <v>1132559</v>
      </c>
    </row>
    <row r="20" spans="1:13" ht="21" customHeight="1">
      <c r="A20" s="3" t="s">
        <v>175</v>
      </c>
      <c r="B20" s="136"/>
      <c r="C20" s="24"/>
      <c r="D20" s="24"/>
      <c r="E20" s="24"/>
      <c r="F20" s="24"/>
      <c r="G20" s="24"/>
      <c r="H20" s="24"/>
      <c r="I20" s="24"/>
      <c r="J20" s="4"/>
      <c r="K20" s="24"/>
      <c r="L20" s="24"/>
      <c r="M20" s="24"/>
    </row>
    <row r="21" spans="1:13" ht="21" customHeight="1">
      <c r="A21" s="3" t="s">
        <v>176</v>
      </c>
      <c r="B21" s="1"/>
      <c r="C21" s="137">
        <v>0</v>
      </c>
      <c r="D21" s="24"/>
      <c r="E21" s="137">
        <v>0</v>
      </c>
      <c r="F21" s="24"/>
      <c r="G21" s="137">
        <v>0</v>
      </c>
      <c r="H21" s="24"/>
      <c r="I21" s="137">
        <v>0</v>
      </c>
      <c r="J21" s="24"/>
      <c r="K21" s="137">
        <v>-75701</v>
      </c>
      <c r="L21" s="24"/>
      <c r="M21" s="137">
        <f>SUM(C21:K21)</f>
        <v>-75701</v>
      </c>
    </row>
    <row r="22" spans="1:13" s="1" customFormat="1" ht="21" customHeight="1">
      <c r="A22" s="136" t="s">
        <v>164</v>
      </c>
      <c r="C22" s="24">
        <v>221449</v>
      </c>
      <c r="D22" s="24"/>
      <c r="E22" s="24">
        <v>82318</v>
      </c>
      <c r="F22" s="24"/>
      <c r="G22" s="24">
        <v>392750</v>
      </c>
      <c r="H22" s="24"/>
      <c r="I22" s="24">
        <v>30000</v>
      </c>
      <c r="J22" s="4"/>
      <c r="K22" s="24">
        <f>SUM(K19:K21)</f>
        <v>330341</v>
      </c>
      <c r="L22" s="24"/>
      <c r="M22" s="24">
        <f>SUM(C22:K22)</f>
        <v>1056858</v>
      </c>
    </row>
    <row r="23" spans="1:13" ht="21" customHeight="1">
      <c r="A23" s="3" t="s">
        <v>56</v>
      </c>
      <c r="C23" s="26">
        <v>0</v>
      </c>
      <c r="D23" s="24"/>
      <c r="E23" s="26">
        <v>0</v>
      </c>
      <c r="F23" s="24"/>
      <c r="G23" s="26">
        <v>0</v>
      </c>
      <c r="H23" s="24"/>
      <c r="I23" s="26">
        <v>0</v>
      </c>
      <c r="J23" s="4"/>
      <c r="K23" s="26">
        <f>'PL &amp; CF'!E66</f>
        <v>35517</v>
      </c>
      <c r="L23" s="24"/>
      <c r="M23" s="26">
        <f>SUM(C23:L23)</f>
        <v>35517</v>
      </c>
    </row>
    <row r="24" spans="1:13" ht="21" customHeight="1">
      <c r="A24" s="3" t="s">
        <v>123</v>
      </c>
      <c r="C24" s="27">
        <v>0</v>
      </c>
      <c r="D24" s="24"/>
      <c r="E24" s="27">
        <v>0</v>
      </c>
      <c r="F24" s="24"/>
      <c r="G24" s="27">
        <v>0</v>
      </c>
      <c r="H24" s="24"/>
      <c r="I24" s="27">
        <v>0</v>
      </c>
      <c r="J24" s="4"/>
      <c r="K24" s="27">
        <v>0</v>
      </c>
      <c r="L24" s="24"/>
      <c r="M24" s="27">
        <f>SUM(C24:L24)</f>
        <v>0</v>
      </c>
    </row>
    <row r="25" spans="1:13" ht="21" customHeight="1">
      <c r="A25" s="3" t="s">
        <v>57</v>
      </c>
      <c r="C25" s="24">
        <f>SUM(C23:C24)</f>
        <v>0</v>
      </c>
      <c r="D25" s="24"/>
      <c r="E25" s="24">
        <f>SUM(E23:E24)</f>
        <v>0</v>
      </c>
      <c r="F25" s="24"/>
      <c r="G25" s="24">
        <f>SUM(G23:G24)</f>
        <v>0</v>
      </c>
      <c r="H25" s="24"/>
      <c r="I25" s="24">
        <f>SUM(I23:I24)</f>
        <v>0</v>
      </c>
      <c r="J25" s="4"/>
      <c r="K25" s="24">
        <f>SUM(K23:K24)</f>
        <v>35517</v>
      </c>
      <c r="L25" s="24"/>
      <c r="M25" s="24">
        <f>SUM(C25:L25)</f>
        <v>35517</v>
      </c>
    </row>
    <row r="26" spans="1:13" ht="21" customHeight="1">
      <c r="A26" s="3" t="s">
        <v>191</v>
      </c>
      <c r="C26" s="24">
        <v>0</v>
      </c>
      <c r="D26" s="24"/>
      <c r="E26" s="24">
        <v>0</v>
      </c>
      <c r="F26" s="24"/>
      <c r="G26" s="24">
        <v>0</v>
      </c>
      <c r="H26" s="24"/>
      <c r="I26" s="24">
        <v>0</v>
      </c>
      <c r="J26" s="4"/>
      <c r="K26" s="24">
        <v>-53148</v>
      </c>
      <c r="L26" s="24"/>
      <c r="M26" s="24">
        <f>SUM(C26:K26)</f>
        <v>-53148</v>
      </c>
    </row>
    <row r="27" spans="1:13" ht="21" customHeight="1" thickBot="1">
      <c r="A27" s="7" t="s">
        <v>183</v>
      </c>
      <c r="C27" s="25">
        <f>SUM(C22:C26)-C25</f>
        <v>221449</v>
      </c>
      <c r="D27" s="24"/>
      <c r="E27" s="25">
        <f>SUM(E22:E26)-E25</f>
        <v>82318</v>
      </c>
      <c r="F27" s="24"/>
      <c r="G27" s="25">
        <f>SUM(G22:G26)-G25</f>
        <v>392750</v>
      </c>
      <c r="H27" s="24"/>
      <c r="I27" s="25">
        <f>SUM(I22:I26)-I25</f>
        <v>30000</v>
      </c>
      <c r="J27" s="4"/>
      <c r="K27" s="25">
        <f>SUM(K22:K26)-K25</f>
        <v>312710</v>
      </c>
      <c r="L27" s="24"/>
      <c r="M27" s="25">
        <f>SUM(M22:M26)-M25</f>
        <v>1039227</v>
      </c>
    </row>
    <row r="28" ht="4.5" customHeight="1" thickTop="1">
      <c r="M28" s="20"/>
    </row>
    <row r="29" ht="21" customHeight="1">
      <c r="A29" s="1" t="s">
        <v>4</v>
      </c>
    </row>
  </sheetData>
  <sheetProtection/>
  <mergeCells count="2">
    <mergeCell ref="I7:K7"/>
    <mergeCell ref="C6:M6"/>
  </mergeCells>
  <printOptions/>
  <pageMargins left="0.7874015748031497" right="0.6692913385826772" top="0.9055118110236221" bottom="0.3937007874015748" header="0.1968503937007874" footer="0.1968503937007874"/>
  <pageSetup firstPageNumber="2" useFirstPageNumber="1" fitToHeight="0" horizontalDpi="600" verticalDpi="600" orientation="landscape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9"/>
  <sheetViews>
    <sheetView showGridLines="0" view="pageBreakPreview" zoomScale="70" zoomScaleNormal="85" zoomScaleSheetLayoutView="70" zoomScalePageLayoutView="0" workbookViewId="0" topLeftCell="A1">
      <selection activeCell="R17" sqref="R17"/>
    </sheetView>
  </sheetViews>
  <sheetFormatPr defaultColWidth="9.140625" defaultRowHeight="21.75" customHeight="1"/>
  <cols>
    <col min="1" max="1" width="45.57421875" style="3" customWidth="1"/>
    <col min="2" max="2" width="1.57421875" style="3" customWidth="1"/>
    <col min="3" max="3" width="15.57421875" style="3" customWidth="1"/>
    <col min="4" max="4" width="1.57421875" style="3" customWidth="1"/>
    <col min="5" max="5" width="15.57421875" style="3" customWidth="1"/>
    <col min="6" max="6" width="1.57421875" style="3" customWidth="1"/>
    <col min="7" max="7" width="15.57421875" style="3" customWidth="1"/>
    <col min="8" max="8" width="1.57421875" style="3" customWidth="1"/>
    <col min="9" max="9" width="15.57421875" style="3" customWidth="1"/>
    <col min="10" max="10" width="1.57421875" style="3" customWidth="1"/>
    <col min="11" max="11" width="15.57421875" style="3" customWidth="1"/>
    <col min="12" max="12" width="1.57421875" style="3" customWidth="1"/>
    <col min="13" max="13" width="15.57421875" style="3" customWidth="1"/>
    <col min="14" max="16384" width="9.140625" style="3" customWidth="1"/>
  </cols>
  <sheetData>
    <row r="1" ht="21.75" customHeight="1">
      <c r="M1" s="5" t="s">
        <v>55</v>
      </c>
    </row>
    <row r="2" spans="1:13" ht="21.75" customHeight="1">
      <c r="A2" s="7" t="s">
        <v>121</v>
      </c>
      <c r="B2" s="8"/>
      <c r="C2" s="8"/>
      <c r="D2" s="8"/>
      <c r="E2" s="8"/>
      <c r="F2" s="8"/>
      <c r="G2" s="8"/>
      <c r="H2" s="8"/>
      <c r="J2" s="9"/>
      <c r="K2" s="10"/>
      <c r="L2" s="10"/>
      <c r="M2" s="10"/>
    </row>
    <row r="3" spans="1:13" ht="21.75" customHeight="1">
      <c r="A3" s="11" t="s">
        <v>207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21.75" customHeight="1">
      <c r="A4" s="6" t="s">
        <v>184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ht="21.75" customHeight="1">
      <c r="A5" s="13"/>
      <c r="B5" s="11"/>
      <c r="C5" s="11"/>
      <c r="D5" s="11"/>
      <c r="E5" s="11"/>
      <c r="F5" s="11"/>
      <c r="G5" s="11"/>
      <c r="H5" s="11"/>
      <c r="I5" s="14"/>
      <c r="J5" s="11"/>
      <c r="K5" s="14"/>
      <c r="L5" s="14"/>
      <c r="M5" s="2" t="s">
        <v>54</v>
      </c>
    </row>
    <row r="6" spans="1:13" ht="21.75" customHeight="1">
      <c r="A6" s="13"/>
      <c r="B6" s="11"/>
      <c r="C6" s="151" t="s">
        <v>113</v>
      </c>
      <c r="D6" s="151"/>
      <c r="E6" s="151"/>
      <c r="F6" s="151"/>
      <c r="G6" s="151"/>
      <c r="H6" s="151"/>
      <c r="I6" s="151"/>
      <c r="J6" s="151"/>
      <c r="K6" s="151"/>
      <c r="L6" s="151"/>
      <c r="M6" s="151"/>
    </row>
    <row r="7" spans="3:13" s="15" customFormat="1" ht="21.75" customHeight="1">
      <c r="C7" s="15" t="s">
        <v>109</v>
      </c>
      <c r="I7" s="150" t="s">
        <v>2</v>
      </c>
      <c r="J7" s="150"/>
      <c r="K7" s="150"/>
      <c r="L7" s="17"/>
      <c r="M7" s="22" t="s">
        <v>116</v>
      </c>
    </row>
    <row r="8" spans="3:13" s="15" customFormat="1" ht="21.75" customHeight="1">
      <c r="C8" s="15" t="s">
        <v>120</v>
      </c>
      <c r="I8" s="15" t="s">
        <v>30</v>
      </c>
      <c r="J8" s="17"/>
      <c r="M8" s="22" t="s">
        <v>117</v>
      </c>
    </row>
    <row r="9" spans="3:13" ht="21.75" customHeight="1">
      <c r="C9" s="16" t="s">
        <v>119</v>
      </c>
      <c r="E9" s="16" t="s">
        <v>64</v>
      </c>
      <c r="F9" s="17"/>
      <c r="G9" s="16" t="s">
        <v>95</v>
      </c>
      <c r="I9" s="16" t="s">
        <v>108</v>
      </c>
      <c r="K9" s="16" t="s">
        <v>3</v>
      </c>
      <c r="L9" s="17"/>
      <c r="M9" s="23" t="s">
        <v>118</v>
      </c>
    </row>
    <row r="10" spans="1:13" ht="21.75" customHeight="1">
      <c r="A10" s="7" t="s">
        <v>124</v>
      </c>
      <c r="B10" s="7"/>
      <c r="C10" s="24">
        <v>220719</v>
      </c>
      <c r="D10" s="24"/>
      <c r="E10" s="24">
        <v>76474</v>
      </c>
      <c r="F10" s="24"/>
      <c r="G10" s="24">
        <v>396403</v>
      </c>
      <c r="H10" s="24"/>
      <c r="I10" s="24">
        <v>30000</v>
      </c>
      <c r="J10" s="4"/>
      <c r="K10" s="24">
        <v>358303</v>
      </c>
      <c r="L10" s="18"/>
      <c r="M10" s="18">
        <f>SUM(C10:K10)</f>
        <v>1081899</v>
      </c>
    </row>
    <row r="11" spans="1:13" ht="21.75" customHeight="1">
      <c r="A11" s="3" t="s">
        <v>56</v>
      </c>
      <c r="C11" s="28">
        <v>0</v>
      </c>
      <c r="D11" s="20"/>
      <c r="E11" s="28">
        <v>0</v>
      </c>
      <c r="F11" s="18"/>
      <c r="G11" s="28">
        <v>0</v>
      </c>
      <c r="H11" s="18"/>
      <c r="I11" s="28">
        <v>0</v>
      </c>
      <c r="J11" s="19"/>
      <c r="K11" s="28">
        <f>'PL &amp; CF'!K66</f>
        <v>53879</v>
      </c>
      <c r="L11" s="18"/>
      <c r="M11" s="28">
        <f>SUM(E11:K11)</f>
        <v>53879</v>
      </c>
    </row>
    <row r="12" spans="1:13" ht="21.75" customHeight="1">
      <c r="A12" s="3" t="s">
        <v>123</v>
      </c>
      <c r="C12" s="29">
        <v>0</v>
      </c>
      <c r="D12" s="20"/>
      <c r="E12" s="29">
        <v>0</v>
      </c>
      <c r="F12" s="18"/>
      <c r="G12" s="29">
        <v>0</v>
      </c>
      <c r="H12" s="18"/>
      <c r="I12" s="29">
        <v>0</v>
      </c>
      <c r="J12" s="19"/>
      <c r="K12" s="29">
        <v>0</v>
      </c>
      <c r="L12" s="18"/>
      <c r="M12" s="29">
        <v>0</v>
      </c>
    </row>
    <row r="13" spans="1:13" ht="21.75" customHeight="1">
      <c r="A13" s="3" t="s">
        <v>57</v>
      </c>
      <c r="C13" s="18">
        <f>SUM(C11:C12)</f>
        <v>0</v>
      </c>
      <c r="D13" s="20"/>
      <c r="E13" s="18">
        <f>SUM(E11:E12)</f>
        <v>0</v>
      </c>
      <c r="F13" s="18"/>
      <c r="G13" s="18">
        <f>SUM(G11:G12)</f>
        <v>0</v>
      </c>
      <c r="H13" s="18"/>
      <c r="I13" s="18">
        <f>SUM(I11:I12)</f>
        <v>0</v>
      </c>
      <c r="J13" s="19"/>
      <c r="K13" s="18">
        <f>SUM(K11:K12)</f>
        <v>53879</v>
      </c>
      <c r="L13" s="18"/>
      <c r="M13" s="18">
        <f>SUM(M11:M12)</f>
        <v>53879</v>
      </c>
    </row>
    <row r="14" spans="1:13" ht="21.75" customHeight="1">
      <c r="A14" s="3" t="s">
        <v>190</v>
      </c>
      <c r="C14" s="18"/>
      <c r="D14" s="20"/>
      <c r="E14" s="18"/>
      <c r="F14" s="18"/>
      <c r="G14" s="18"/>
      <c r="H14" s="18"/>
      <c r="I14" s="18"/>
      <c r="J14" s="19"/>
      <c r="K14" s="18"/>
      <c r="L14" s="18"/>
      <c r="M14" s="18"/>
    </row>
    <row r="15" spans="1:13" ht="21.75" customHeight="1">
      <c r="A15" s="3" t="s">
        <v>206</v>
      </c>
      <c r="C15" s="141">
        <v>729</v>
      </c>
      <c r="D15" s="141"/>
      <c r="E15" s="141">
        <v>5835</v>
      </c>
      <c r="F15" s="141"/>
      <c r="G15" s="141">
        <v>-3647</v>
      </c>
      <c r="H15" s="141"/>
      <c r="I15" s="141">
        <v>0</v>
      </c>
      <c r="J15" s="142"/>
      <c r="K15" s="141">
        <v>0</v>
      </c>
      <c r="L15" s="141"/>
      <c r="M15" s="141">
        <f>SUM(C15:K15)</f>
        <v>2917</v>
      </c>
    </row>
    <row r="16" spans="1:13" ht="21.75" customHeight="1">
      <c r="A16" s="3" t="s">
        <v>191</v>
      </c>
      <c r="C16" s="24">
        <v>0</v>
      </c>
      <c r="D16" s="24"/>
      <c r="E16" s="24">
        <v>0</v>
      </c>
      <c r="F16" s="24"/>
      <c r="G16" s="24">
        <v>0</v>
      </c>
      <c r="H16" s="24"/>
      <c r="I16" s="24">
        <v>0</v>
      </c>
      <c r="J16" s="24"/>
      <c r="K16" s="24">
        <v>-72837</v>
      </c>
      <c r="L16" s="24"/>
      <c r="M16" s="24">
        <f>SUM(C16:K16)</f>
        <v>-72837</v>
      </c>
    </row>
    <row r="17" spans="1:13" ht="21.75" customHeight="1" thickBot="1">
      <c r="A17" s="7" t="s">
        <v>182</v>
      </c>
      <c r="B17" s="7"/>
      <c r="C17" s="25">
        <f>SUM(C10:C16)-C13</f>
        <v>221448</v>
      </c>
      <c r="D17" s="24"/>
      <c r="E17" s="25">
        <f>SUM(E10:E16)-E13</f>
        <v>82309</v>
      </c>
      <c r="F17" s="24"/>
      <c r="G17" s="25">
        <f>SUM(G10:G16)-G13</f>
        <v>392756</v>
      </c>
      <c r="H17" s="24"/>
      <c r="I17" s="25">
        <f>SUM(I10:I16)-I13</f>
        <v>30000</v>
      </c>
      <c r="J17" s="4"/>
      <c r="K17" s="25">
        <f>SUM(K10:K16)-K13</f>
        <v>339345</v>
      </c>
      <c r="L17" s="24"/>
      <c r="M17" s="25">
        <f>SUM(M10:M16)-M13</f>
        <v>1065858</v>
      </c>
    </row>
    <row r="18" spans="1:13" ht="21.75" customHeight="1" thickTop="1">
      <c r="A18" s="7"/>
      <c r="B18" s="7"/>
      <c r="C18" s="18"/>
      <c r="D18" s="21"/>
      <c r="E18" s="18"/>
      <c r="F18" s="18"/>
      <c r="G18" s="18"/>
      <c r="H18" s="18"/>
      <c r="I18" s="18"/>
      <c r="J18" s="19"/>
      <c r="K18" s="18"/>
      <c r="L18" s="18"/>
      <c r="M18" s="18"/>
    </row>
    <row r="19" spans="1:13" ht="21.75" customHeight="1">
      <c r="A19" s="7" t="s">
        <v>147</v>
      </c>
      <c r="B19" s="7"/>
      <c r="C19" s="24">
        <v>221449</v>
      </c>
      <c r="D19" s="24"/>
      <c r="E19" s="24">
        <v>82318</v>
      </c>
      <c r="F19" s="24"/>
      <c r="G19" s="24">
        <v>392750</v>
      </c>
      <c r="H19" s="24"/>
      <c r="I19" s="24">
        <v>30000</v>
      </c>
      <c r="J19" s="4"/>
      <c r="K19" s="24">
        <v>349752</v>
      </c>
      <c r="L19" s="24"/>
      <c r="M19" s="24">
        <f>SUM(C19:K19)</f>
        <v>1076269</v>
      </c>
    </row>
    <row r="20" spans="1:13" ht="21.75" customHeight="1">
      <c r="A20" s="3" t="s">
        <v>175</v>
      </c>
      <c r="B20" s="7"/>
      <c r="C20" s="24"/>
      <c r="D20" s="24"/>
      <c r="E20" s="24"/>
      <c r="F20" s="24"/>
      <c r="G20" s="24"/>
      <c r="H20" s="24"/>
      <c r="I20" s="24"/>
      <c r="J20" s="4"/>
      <c r="K20" s="24"/>
      <c r="L20" s="24"/>
      <c r="M20" s="24"/>
    </row>
    <row r="21" spans="1:14" s="135" customFormat="1" ht="21.75" customHeight="1">
      <c r="A21" s="3" t="s">
        <v>176</v>
      </c>
      <c r="B21" s="136"/>
      <c r="C21" s="137">
        <v>0</v>
      </c>
      <c r="D21" s="24"/>
      <c r="E21" s="137">
        <v>0</v>
      </c>
      <c r="F21" s="24"/>
      <c r="G21" s="137">
        <v>0</v>
      </c>
      <c r="H21" s="24"/>
      <c r="I21" s="137">
        <v>0</v>
      </c>
      <c r="J21" s="4"/>
      <c r="K21" s="137">
        <v>-75701</v>
      </c>
      <c r="L21" s="24"/>
      <c r="M21" s="137">
        <f>SUM(C21:K21)</f>
        <v>-75701</v>
      </c>
      <c r="N21" s="1"/>
    </row>
    <row r="22" spans="1:14" s="135" customFormat="1" ht="21.75" customHeight="1">
      <c r="A22" s="7" t="s">
        <v>164</v>
      </c>
      <c r="B22" s="136"/>
      <c r="C22" s="24">
        <f>SUM(C19:C21)</f>
        <v>221449</v>
      </c>
      <c r="D22" s="24"/>
      <c r="E22" s="24">
        <f>SUM(E19:E21)</f>
        <v>82318</v>
      </c>
      <c r="F22" s="24"/>
      <c r="G22" s="24">
        <f>SUM(G19:G21)</f>
        <v>392750</v>
      </c>
      <c r="H22" s="24"/>
      <c r="I22" s="24">
        <f>SUM(I19:I21)</f>
        <v>30000</v>
      </c>
      <c r="J22" s="4"/>
      <c r="K22" s="24">
        <f>SUM(K19:K21)</f>
        <v>274051</v>
      </c>
      <c r="L22" s="24"/>
      <c r="M22" s="24">
        <f>SUM(C22:K22)</f>
        <v>1000568</v>
      </c>
      <c r="N22" s="1"/>
    </row>
    <row r="23" spans="1:13" ht="21.75" customHeight="1">
      <c r="A23" s="3" t="s">
        <v>56</v>
      </c>
      <c r="C23" s="28">
        <v>0</v>
      </c>
      <c r="D23" s="20"/>
      <c r="E23" s="28">
        <v>0</v>
      </c>
      <c r="F23" s="18"/>
      <c r="G23" s="28">
        <v>0</v>
      </c>
      <c r="H23" s="18"/>
      <c r="I23" s="28">
        <v>0</v>
      </c>
      <c r="J23" s="4"/>
      <c r="K23" s="26">
        <f>'PL &amp; CF'!I66</f>
        <v>68207</v>
      </c>
      <c r="L23" s="24"/>
      <c r="M23" s="26">
        <f>SUM(C23:K23)</f>
        <v>68207</v>
      </c>
    </row>
    <row r="24" spans="1:13" ht="21.75" customHeight="1">
      <c r="A24" s="3" t="s">
        <v>123</v>
      </c>
      <c r="C24" s="29">
        <v>0</v>
      </c>
      <c r="D24" s="20"/>
      <c r="E24" s="29">
        <v>0</v>
      </c>
      <c r="F24" s="18"/>
      <c r="G24" s="29">
        <v>0</v>
      </c>
      <c r="H24" s="18"/>
      <c r="I24" s="29">
        <v>0</v>
      </c>
      <c r="J24" s="19"/>
      <c r="K24" s="29">
        <v>0</v>
      </c>
      <c r="L24" s="18"/>
      <c r="M24" s="29">
        <v>0</v>
      </c>
    </row>
    <row r="25" spans="1:13" ht="21.75" customHeight="1">
      <c r="A25" s="3" t="s">
        <v>57</v>
      </c>
      <c r="C25" s="18">
        <f>SUM(C23:C24)</f>
        <v>0</v>
      </c>
      <c r="D25" s="20"/>
      <c r="E25" s="18">
        <f>SUM(E23:E24)</f>
        <v>0</v>
      </c>
      <c r="F25" s="18"/>
      <c r="G25" s="18">
        <f>SUM(G23:G24)</f>
        <v>0</v>
      </c>
      <c r="H25" s="18"/>
      <c r="I25" s="18">
        <f>SUM(I23:I24)</f>
        <v>0</v>
      </c>
      <c r="J25" s="19"/>
      <c r="K25" s="18">
        <f>SUM(K23:K24)</f>
        <v>68207</v>
      </c>
      <c r="L25" s="18"/>
      <c r="M25" s="18">
        <f>SUM(M23:M24)</f>
        <v>68207</v>
      </c>
    </row>
    <row r="26" spans="1:13" ht="21.75" customHeight="1">
      <c r="A26" s="3" t="s">
        <v>191</v>
      </c>
      <c r="C26" s="24">
        <v>0</v>
      </c>
      <c r="D26" s="24"/>
      <c r="E26" s="24">
        <v>0</v>
      </c>
      <c r="F26" s="24"/>
      <c r="G26" s="24">
        <v>0</v>
      </c>
      <c r="H26" s="24"/>
      <c r="I26" s="24">
        <v>0</v>
      </c>
      <c r="J26" s="24"/>
      <c r="K26" s="24">
        <v>-53148</v>
      </c>
      <c r="L26" s="24"/>
      <c r="M26" s="24">
        <f>SUM(C26:K26)</f>
        <v>-53148</v>
      </c>
    </row>
    <row r="27" spans="1:13" ht="21.75" customHeight="1" thickBot="1">
      <c r="A27" s="7" t="s">
        <v>183</v>
      </c>
      <c r="C27" s="25">
        <f>SUM(C22:C26)-C25</f>
        <v>221449</v>
      </c>
      <c r="D27" s="24"/>
      <c r="E27" s="25">
        <f>SUM(E22:E26)-E25</f>
        <v>82318</v>
      </c>
      <c r="F27" s="24"/>
      <c r="G27" s="25">
        <f>SUM(G22:G26)-G25</f>
        <v>392750</v>
      </c>
      <c r="H27" s="24"/>
      <c r="I27" s="25">
        <f>SUM(I22:I26)-I25</f>
        <v>30000</v>
      </c>
      <c r="J27" s="4"/>
      <c r="K27" s="25">
        <f>SUM(K22:K26)-K25</f>
        <v>289110</v>
      </c>
      <c r="L27" s="24"/>
      <c r="M27" s="25">
        <f>SUM(M22:M26)-M25</f>
        <v>1015627</v>
      </c>
    </row>
    <row r="28" spans="3:13" ht="21.75" customHeight="1" thickTop="1"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ht="21.75" customHeight="1">
      <c r="A29" s="1" t="s">
        <v>4</v>
      </c>
    </row>
  </sheetData>
  <sheetProtection/>
  <mergeCells count="2">
    <mergeCell ref="C6:M6"/>
    <mergeCell ref="I7:K7"/>
  </mergeCells>
  <printOptions/>
  <pageMargins left="0.7874015748031497" right="0.6692913385826772" top="0.9055118110236221" bottom="0.3937007874015748" header="0.1968503937007874" footer="0.1968503937007874"/>
  <pageSetup firstPageNumber="2" useFirstPageNumber="1" fitToHeight="0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xxxxxx</dc:creator>
  <cp:keywords/>
  <dc:description/>
  <cp:lastModifiedBy>orathai</cp:lastModifiedBy>
  <cp:lastPrinted>2020-08-04T07:45:35Z</cp:lastPrinted>
  <dcterms:created xsi:type="dcterms:W3CDTF">1999-03-31T19:46:17Z</dcterms:created>
  <dcterms:modified xsi:type="dcterms:W3CDTF">2020-08-10T07:29:28Z</dcterms:modified>
  <cp:category/>
  <cp:version/>
  <cp:contentType/>
  <cp:contentStatus/>
</cp:coreProperties>
</file>