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BS" sheetId="1" r:id="rId1"/>
    <sheet name="PL &amp; CF" sheetId="2" r:id="rId2"/>
    <sheet name="SE-Conso" sheetId="3" r:id="rId3"/>
    <sheet name="SE-Separate" sheetId="4" r:id="rId4"/>
  </sheets>
  <definedNames>
    <definedName name="_xlnm.Print_Area" localSheetId="0">'BS'!$A$1:$O$106</definedName>
    <definedName name="_xlnm.Print_Area" localSheetId="1">'PL &amp; CF'!$A$1:$I$105</definedName>
    <definedName name="_xlnm.Print_Area" localSheetId="3">'SE-Separate'!$A$1:$M$26</definedName>
  </definedNames>
  <calcPr fullCalcOnLoad="1"/>
</workbook>
</file>

<file path=xl/sharedStrings.xml><?xml version="1.0" encoding="utf-8"?>
<sst xmlns="http://schemas.openxmlformats.org/spreadsheetml/2006/main" count="300" uniqueCount="188">
  <si>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</si>
  <si>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</si>
  <si>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</si>
  <si>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</si>
  <si>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</si>
  <si>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</si>
  <si>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</si>
  <si>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รวมรายได้</t>
  </si>
  <si>
    <t>สินทรัพย์</t>
  </si>
  <si>
    <t>รวมค่าใช้จ่าย</t>
  </si>
  <si>
    <t>รวม</t>
  </si>
  <si>
    <t>สินทรัพย์ไม่หมุนเวียน</t>
  </si>
  <si>
    <t>รวมสินทรัพย์ไม่หมุนเวียน</t>
  </si>
  <si>
    <t>หมายเหตุ</t>
  </si>
  <si>
    <t xml:space="preserve">ทุนเรือนหุ้น </t>
  </si>
  <si>
    <t xml:space="preserve">ค่าใช้จ่าย </t>
  </si>
  <si>
    <t>รายได้</t>
  </si>
  <si>
    <t>หนี้สินและส่วนของผู้ถือหุ้น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</si>
  <si>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</si>
  <si>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</si>
  <si>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</si>
  <si>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กำไรสะสม</t>
  </si>
  <si>
    <t>หมายเหตุประกอบงบการเงินเป็นส่วนหนึ่งของงบการเงินนี้</t>
  </si>
  <si>
    <t xml:space="preserve">   </t>
  </si>
  <si>
    <t>สินทรัพย์หมุนเวียนอื่น</t>
  </si>
  <si>
    <t>รายได้ดอกเบี้ย</t>
  </si>
  <si>
    <t>รายได้อื่น</t>
  </si>
  <si>
    <t>รายได้ค่าธรรมเนียมและบริการ</t>
  </si>
  <si>
    <t>เงินสดและรายการเทียบเท่าเงินสด</t>
  </si>
  <si>
    <t>ค่าใช้จ่ายทางการเงิน</t>
  </si>
  <si>
    <t>รวมหนี้สินไม่หมุนเวียน</t>
  </si>
  <si>
    <t>หนี้สินไม่หมุนเวียน</t>
  </si>
  <si>
    <t>ยังไม่ได้จัดสรร</t>
  </si>
  <si>
    <t>ค่าใช้จ่ายในการบริหาร</t>
  </si>
  <si>
    <t>เงินฝากธนาคารที่มีภาระค้ำประกัน</t>
  </si>
  <si>
    <t>จัดสรรแล้ว -</t>
  </si>
  <si>
    <t>สำรองตามกฎหมาย</t>
  </si>
  <si>
    <t xml:space="preserve">งบแสดงฐานะการเงิน </t>
  </si>
  <si>
    <t>งบแสดงฐานะการเงิน (ต่อ)</t>
  </si>
  <si>
    <t>ลูกหนี้การค้าและลูกหนี้อื่น</t>
  </si>
  <si>
    <t>เจ้าหนี้การค้าและเจ้าหนี้อื่น</t>
  </si>
  <si>
    <t xml:space="preserve">อุปกรณ์ </t>
  </si>
  <si>
    <t xml:space="preserve">สินทรัพย์ไม่มีตัวตน </t>
  </si>
  <si>
    <t>หนี้สินและส่วนของผู้ถือหุ้น (ต่อ)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</si>
  <si>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</si>
  <si>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</si>
  <si>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ค่าใช้จ่ายภาษีเงินได้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</si>
  <si>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</si>
  <si>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</si>
  <si>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</si>
  <si>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>สำรองผลประโยชน์ระยะยาวของพนักงาน</t>
  </si>
  <si>
    <t>งบกระแสเงินสด (ต่อ)</t>
  </si>
  <si>
    <t xml:space="preserve">   ลูกหนี้การค้าและลูกหนี้อื่น</t>
  </si>
  <si>
    <t xml:space="preserve">   สินทรัพย์หมุนเวียนอื่น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</si>
  <si>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</si>
  <si>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</si>
  <si>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กระแสเงินสดจากกิจกรรมลงทุน</t>
  </si>
  <si>
    <t>กระแสเงินสดจากกิจกรรมจัดหาเงิน</t>
  </si>
  <si>
    <t>กำไรขาดทุน:</t>
  </si>
  <si>
    <t>(หน่วย: พันบาท)</t>
  </si>
  <si>
    <t>(ยังไม่ได้ตรวจสอบ แต่สอบทานแล้ว)</t>
  </si>
  <si>
    <t>กำไรขาดทุนเบ็ดเสร็จรวมสำหรับงวด</t>
  </si>
  <si>
    <t>เงินสดและรายการเทียบเท่าเงินสด ณ วันสิ้นงวด</t>
  </si>
  <si>
    <t>สินทรัพย์จากการดำเนินงาน (เพิ่มขึ้น) ลดลง</t>
  </si>
  <si>
    <t>เงินสดและรายการเทียบเท่าเงินสด ณ วันต้นงวด</t>
  </si>
  <si>
    <t>ภาษีเงินได้ค้างจ่าย</t>
  </si>
  <si>
    <t>ส่วนเกินมูลค่าหุ้นสามัญ</t>
  </si>
  <si>
    <t>15</t>
  </si>
  <si>
    <t>ส่วนเกินมูลค่า</t>
  </si>
  <si>
    <t>หุ้นสามัญ</t>
  </si>
  <si>
    <t>กำไรสำหรับงวด</t>
  </si>
  <si>
    <t>เงินสดจ่ายชำระหนี้สินภายใต้สัญญาเช่าการเงิน</t>
  </si>
  <si>
    <t>16</t>
  </si>
  <si>
    <t xml:space="preserve">   ค่าเสื่อมราคาและค่าตัดจำหน่าย</t>
  </si>
  <si>
    <t xml:space="preserve">   ค่าตัดจำหน่ายดอกเบี้ยรับตามสัญญาเช่าทางการเงินและสัญญาเช่าซื้อ</t>
  </si>
  <si>
    <t xml:space="preserve">   สำรองผลประโยชน์ระยะยาวของพนักงาน</t>
  </si>
  <si>
    <t>สินทรัพย์ภาษีเงินได้รอการตัดบัญชี</t>
  </si>
  <si>
    <t>14</t>
  </si>
  <si>
    <t>กำไรต่อหุ้น</t>
  </si>
  <si>
    <t>เงินสดจ่ายซื้ออุปกรณ์</t>
  </si>
  <si>
    <t>เงินสดรับจากการขายอุปกรณ์</t>
  </si>
  <si>
    <t>ชำระเต็มมูลค่าแล้ว</t>
  </si>
  <si>
    <t>จำหน่ายและ</t>
  </si>
  <si>
    <t xml:space="preserve">รายการปรับกระทบยอดกำไรก่อนค่าใช้จ่ายภาษีเงินได้เป็นเงินสดรับ (จ่าย) </t>
  </si>
  <si>
    <t xml:space="preserve">   ลูกหนี้ตามสัญญาเงินให้กู้ยืม</t>
  </si>
  <si>
    <t xml:space="preserve">   ลูกหนี้จากการรับซื้อสิทธิเรียกร้อง</t>
  </si>
  <si>
    <t>กำไรขาดทุนเบ็ดเสร็จอื่น:</t>
  </si>
  <si>
    <t xml:space="preserve">   ลูกหนี้ตามสัญญาเช่าการเงิน</t>
  </si>
  <si>
    <t xml:space="preserve">   ลูกหนี้ตามสัญญาเช่าซื้อ</t>
  </si>
  <si>
    <t xml:space="preserve">   ค่าใช้จ่ายทางการเงิน</t>
  </si>
  <si>
    <t>เงินสดจ่ายชำระคืนเงินกู้ยืมระยะยาว</t>
  </si>
  <si>
    <t>(หน่วย: พันบาท ยกเว้นกำไรต่อหุ้นแสดงเป็นบาท)</t>
  </si>
  <si>
    <t>เงินรับรอคืนให้ลูกหนี้</t>
  </si>
  <si>
    <t>หุ้นกู้ - สุทธิจากส่วนที่ถึงกำหนดชำระภายในหนึ่งปี</t>
  </si>
  <si>
    <t>หุ้นกู้ - ส่วนที่ถึงกำหนดชำระภายในหนึ่งปี</t>
  </si>
  <si>
    <t>17</t>
  </si>
  <si>
    <t>หนี้สูญและหนี้สงสัยจะสูญ</t>
  </si>
  <si>
    <t>ทรัพย์สินรอการขาย</t>
  </si>
  <si>
    <t>จัดสรรแล้ว - สำรองตามกฎหมาย</t>
  </si>
  <si>
    <t xml:space="preserve">ยังไม่ได้จัดสรร </t>
  </si>
  <si>
    <t>(ยังไม่ได้ตรวจสอบ</t>
  </si>
  <si>
    <t>(ตรวจสอบแล้ว)</t>
  </si>
  <si>
    <t>แต่สอบทานแล้ว)</t>
  </si>
  <si>
    <t>3</t>
  </si>
  <si>
    <t>9</t>
  </si>
  <si>
    <t>13</t>
  </si>
  <si>
    <t>กรรมการ</t>
  </si>
  <si>
    <t xml:space="preserve">   หนี้สูญและหนี้สงสัยจะสูญของลูกหนี้</t>
  </si>
  <si>
    <t>19</t>
  </si>
  <si>
    <t>เงินสดรับจากสัญญาเช่าซื้อ</t>
  </si>
  <si>
    <t>เงินสดจ่ายชำระคืนสัญญาเช่าซื้อ</t>
  </si>
  <si>
    <t>กำไรจากการดำเนินงานก่อนการเปลี่ยนแปลง</t>
  </si>
  <si>
    <t xml:space="preserve">   ในสินทรัพย์และหนี้สินดำเนินงาน</t>
  </si>
  <si>
    <t>4</t>
  </si>
  <si>
    <t>20</t>
  </si>
  <si>
    <t>เงินลงทุนชั่วคราว</t>
  </si>
  <si>
    <t>10</t>
  </si>
  <si>
    <t>5</t>
  </si>
  <si>
    <t>21</t>
  </si>
  <si>
    <t>เงินกู้ยืมระยะยาว - ส่วนที่ถึงกำหนดชำระภายในหนึ่งปี</t>
  </si>
  <si>
    <t>ใบสำคัญแสดงสิทธิที่จะซื้อหุ้น</t>
  </si>
  <si>
    <t>ทุนจดทะเบียน</t>
  </si>
  <si>
    <t>หุ้นสามัญ 300,000,000 หุ้น มูลค่าหุ้นละ 1 บาท</t>
  </si>
  <si>
    <t>18</t>
  </si>
  <si>
    <t>หุ้นสามัญที่ออกระหว่างงวดจากการใช้สิทธิ</t>
  </si>
  <si>
    <t>เงินสดรับจากการใช้สิทธิซื้อหุ้นสามัญตามใบสำคัญแสดงสิทธิ</t>
  </si>
  <si>
    <t>เงินสดจ่ายซื้อสินทรัพย์ไม่มีตัวตน</t>
  </si>
  <si>
    <t>ทุนออกจำหน่ายและชำระเต็มมูลค่าแล้ว</t>
  </si>
  <si>
    <t>ทุนที่ออก</t>
  </si>
  <si>
    <t>ยอดคงเหลือ ณ วันที่ 1 มกราคม 2561</t>
  </si>
  <si>
    <t>กำไรต่อหุ้นปรับลด</t>
  </si>
  <si>
    <t xml:space="preserve">กำไรต่อหุ้นขั้นพื้นฐาน </t>
  </si>
  <si>
    <t xml:space="preserve">   ภายในหนึ่งปี</t>
  </si>
  <si>
    <t>งบการเงินรวม</t>
  </si>
  <si>
    <t>งบการเงินเฉพาะกิจการ</t>
  </si>
  <si>
    <t>กำหนดชำระภายในหนึ่งปี</t>
  </si>
  <si>
    <t>ลูกหนี้ตามสัญญาเช่าซื้อ - สุทธิจากส่วนที่ถึง</t>
  </si>
  <si>
    <t>ลูกหนี้ตามสัญญาเงินให้กู้ยืม - ส่วนที่ถึง</t>
  </si>
  <si>
    <t>ลูกหนี้จากการรับซื้อสิทธิเรียกร้อง - ส่วนที่ถึง</t>
  </si>
  <si>
    <t>ลูกหนี้ตามสัญญาเช่าการเงิน - ส่วนที่ถึง</t>
  </si>
  <si>
    <t>ลูกหนี้ตามสัญญาเช่าซื้อ - ส่วนที่ถึง</t>
  </si>
  <si>
    <t>ลูกหนี้ตามสัญญาเช่าการเงิน - สุทธิจากส่วนที่ถึง</t>
  </si>
  <si>
    <t>ลูกหนี้ตามสัญญาเงินให้กู้ยืม - สุทธิจากส่วนที่ถึง</t>
  </si>
  <si>
    <t>บริษัท ลีซ อิท จำกัด (มหาชน) และบริษัทย่อย</t>
  </si>
  <si>
    <t>เงินลงทุนในบริษัทย่อย</t>
  </si>
  <si>
    <t>กำไรขาดทุนเบ็ดเสร็จอื่นสำหรับงวด</t>
  </si>
  <si>
    <t>เงินสดจ่ายซื้อเงินลงทุนเพื่อค้า</t>
  </si>
  <si>
    <t>หนี้สินตามสัญญาเช่าซื้อ - สุทธิจากส่วนที่ถึงกำหนดชำระ</t>
  </si>
  <si>
    <t>หนี้สินตามสัญญาเช่าการเงิน - สุทธิจากส่วนที่ถึงกำหนดชำระ</t>
  </si>
  <si>
    <t xml:space="preserve">เงินสดรับจากการออกหุ้นกู้ </t>
  </si>
  <si>
    <t xml:space="preserve">   เงินสดจ่ายดอกเบี้ย</t>
  </si>
  <si>
    <t xml:space="preserve">   เงินสดจ่ายภาษีเงินได้</t>
  </si>
  <si>
    <t>กระแสเงินสดสุทธิใช้ไปในกิจกรรมลงทุน</t>
  </si>
  <si>
    <t>เงินฝากธนาคารที่มีภาระค้ำประกันเพิ่มขึ้น</t>
  </si>
  <si>
    <t>ณ วันที่ 31 มีนาคม 2562</t>
  </si>
  <si>
    <t>31 มีนาคม 2562</t>
  </si>
  <si>
    <t>สำหรับงวดสามเดือนสิ้นสุดวันที่ 31 มีนาคม 2562</t>
  </si>
  <si>
    <t>ยอดคงเหลือ ณ วันที่ 31 มีนาคม 2562</t>
  </si>
  <si>
    <t>ยอดคงเหลือ ณ วันที่ 1 มกราคม 2562</t>
  </si>
  <si>
    <t>ยอดคงเหลือ ณ วันที่ 31 มีนาคม 2561</t>
  </si>
  <si>
    <t>31 ธันวาคม 2561</t>
  </si>
  <si>
    <t>ลูกหนี้จากการรับซื้อสิทธิเรียกร้อง - สุทธิจากส่วนที่ถึง</t>
  </si>
  <si>
    <t>ส่วนของหนี้สินตามสัญญาเช่าซื้อที่ถึงกำหนดชำระ</t>
  </si>
  <si>
    <t>ภายในหนึ่งปี</t>
  </si>
  <si>
    <t>ส่วนของหนี้สินตามสัญญาเช่าการเงินที่ถึงกำหนดชำระ</t>
  </si>
  <si>
    <t>งบกำไรขาดทุนเบ็ดเสร็จ</t>
  </si>
  <si>
    <t>งบแสดงการเปลี่ยนแปลงส่วนของผู้ถือหุ้น</t>
  </si>
  <si>
    <t>งบแสดงการเปลี่ยนแปลงส่วนของผู้ถือหุ้น (ต่อ)</t>
  </si>
  <si>
    <t xml:space="preserve">   ขาดทุน(กำไร)จากการจำหน่ายอุปกรณ์</t>
  </si>
  <si>
    <t>หนี้สินจากการดำเนินงานเพิ่มขึ้น(ลดลง)</t>
  </si>
  <si>
    <t>กระแสเงินสดสุทธิจากกิจกรรมดำเนินงาน</t>
  </si>
  <si>
    <t>กระแสเงินสดสุทธิจากกิจกรรมจัดหาเงิน</t>
  </si>
  <si>
    <t>เงินสดและรายการเทียบเท่าเงินสดเพิ่มขึ้นสุทธิ</t>
  </si>
  <si>
    <t>หุ้นสามัญ 220,718,906 หุ้น มูลค่าหุ้นละ 1 บาท</t>
  </si>
  <si>
    <t xml:space="preserve">   กำไรจากการจำหน่ายเงินลงทุนชั่วคราว</t>
  </si>
  <si>
    <t>6</t>
  </si>
  <si>
    <t xml:space="preserve">   ตามใบสำคัญแสดงสิทธิ </t>
  </si>
  <si>
    <t xml:space="preserve">เงินปันผลจ่าย </t>
  </si>
  <si>
    <t xml:space="preserve">   กำไรจากการเปลี่ยนแปลงมูลค่ายุติธรรมในเงินลงทุนชั่วคราว</t>
  </si>
  <si>
    <t>เงินสดรับจากการจำหน่ายเงินลงทุนเพื่อค้า</t>
  </si>
  <si>
    <t>ข้อมูลกระแสเงินสดเปิดเผยเพิ่มเติม</t>
  </si>
  <si>
    <t>รายการที่มิใช่เงินสด</t>
  </si>
  <si>
    <t>ซื้อสินทรัพย์ภายใต้สัญญาเช่าการเงิน</t>
  </si>
  <si>
    <t>ลูกหนี้จากการจำหน่ายเงินลงทุนเพื่อค้า</t>
  </si>
  <si>
    <t>เงินเบิกเกินบัญชีธนาคารและเงินกู้ยืมระยะสั้น</t>
  </si>
  <si>
    <t xml:space="preserve">   จากสถาบันการเงิน</t>
  </si>
  <si>
    <t>ค่าใช้จ่ายในการบริการ</t>
  </si>
  <si>
    <t xml:space="preserve">   จากสถาบันการเงินลดลง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</si>
</sst>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0\ ;\(#,##0.00\)"/>
    <numFmt numFmtId="181" formatCode="#,##0.00;\(#,##0.00\)"/>
    <numFmt numFmtId="182" formatCode="#,##0;\(#,##0\)"/>
    <numFmt numFmtId="183" formatCode="#,##0.0\ ;\(#,##0.0\)"/>
    <numFmt numFmtId="184" formatCode="#,##0\ ;\(#,##0\)"/>
    <numFmt numFmtId="185" formatCode="_(* #,##0.0_);_(* \(#,##0.0\);_(* &quot;-&quot;??_);_(@_)"/>
    <numFmt numFmtId="186" formatCode="_(* #,##0_);_(* \(#,##0\);_(* &quot;-&quot;??_);_(@_)"/>
    <numFmt numFmtId="187" formatCode="#,##0.000\ ;\(#,##0.000\)"/>
    <numFmt numFmtId="188" formatCode="#,##0.0000\ ;\(#,##0.0000\)"/>
    <numFmt numFmtId="189" formatCode="_-* #,##0.0_-;\-* #,##0.0_-;_-* &quot;-&quot;??_-;_-@_-"/>
    <numFmt numFmtId="190" formatCode="_-* #,##0_-;\-* #,##0_-;_-* &quot;-&quot;??_-;_-@_-"/>
    <numFmt numFmtId="191" formatCode="#,##0.0;\(#,##0.0\)"/>
    <numFmt numFmtId="192" formatCode="\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  <numFmt numFmtId="198" formatCode="#,##0.0_);\(#,##0.0\)"/>
    <numFmt numFmtId="199" formatCode="_(* #,##0.0_);_(* \(#,##0.0\);_(* &quot;-&quot;_);_(@_)"/>
    <numFmt numFmtId="200" formatCode="_(* #,##0.00_);_(* \(#,##0.00\);_(* &quot;-&quot;_);_(@_)"/>
    <numFmt numFmtId="201" formatCode="_(* #,##0.000_);_(* \(#,##0.000\);_(* &quot;-&quot;??_);_(@_)"/>
    <numFmt numFmtId="202" formatCode="_(* #,##0.0000_);_(* \(#,##0.0000\);_(* &quot;-&quot;??_);_(@_)"/>
    <numFmt numFmtId="203" formatCode="[$-409]dddd\,\ mmmm\ d\,\ yyyy"/>
    <numFmt numFmtId="204" formatCode="[$-409]h:mm:ss\ AM/PM"/>
  </numFmts>
  <fonts count="44">
    <font>
      <sz val="15"/>
      <name val="Angsana New"/>
      <family val="1"/>
    </font>
    <font>
      <sz val="14"/>
      <name val="Cordia New"/>
      <family val="0"/>
    </font>
    <font>
      <sz val="8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u val="single"/>
      <sz val="15"/>
      <name val="Angsana New"/>
      <family val="1"/>
    </font>
    <font>
      <sz val="10"/>
      <name val="ApFont"/>
      <family val="0"/>
    </font>
    <font>
      <b/>
      <sz val="16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"/>
      <color indexed="8"/>
      <name val="Angsana New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5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0">
      <alignment/>
      <protection/>
    </xf>
  </cellStyleXfs>
  <cellXfs count="156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0" xfId="42" applyNumberFormat="1" applyFont="1" applyFill="1" applyAlignment="1">
      <alignment/>
    </xf>
    <xf numFmtId="41" fontId="0" fillId="0" borderId="10" xfId="42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 horizontal="right"/>
    </xf>
    <xf numFmtId="41" fontId="0" fillId="0" borderId="0" xfId="42" applyNumberFormat="1" applyFont="1" applyFill="1" applyAlignment="1">
      <alignment horizontal="right"/>
    </xf>
    <xf numFmtId="41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42" applyFont="1" applyFill="1" applyAlignment="1">
      <alignment/>
    </xf>
    <xf numFmtId="171" fontId="0" fillId="0" borderId="0" xfId="42" applyFont="1" applyFill="1" applyBorder="1" applyAlignment="1">
      <alignment/>
    </xf>
    <xf numFmtId="0" fontId="3" fillId="0" borderId="0" xfId="0" applyFont="1" applyFill="1" applyAlignment="1">
      <alignment horizontal="left"/>
    </xf>
    <xf numFmtId="171" fontId="3" fillId="0" borderId="0" xfId="42" applyFont="1" applyFill="1" applyAlignment="1">
      <alignment horizontal="left"/>
    </xf>
    <xf numFmtId="171" fontId="3" fillId="0" borderId="0" xfId="42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181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/>
    </xf>
    <xf numFmtId="181" fontId="0" fillId="0" borderId="0" xfId="0" applyNumberFormat="1" applyFont="1" applyFill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171" fontId="0" fillId="0" borderId="0" xfId="42" applyFont="1" applyFill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0" fillId="0" borderId="0" xfId="42" applyFont="1" applyFill="1" applyBorder="1" applyAlignment="1">
      <alignment horizontal="center"/>
    </xf>
    <xf numFmtId="171" fontId="0" fillId="0" borderId="0" xfId="42" applyFont="1" applyFill="1" applyBorder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7" fontId="0" fillId="0" borderId="0" xfId="42" applyNumberFormat="1" applyFont="1" applyFill="1" applyBorder="1" applyAlignment="1">
      <alignment horizontal="center"/>
    </xf>
    <xf numFmtId="171" fontId="0" fillId="0" borderId="0" xfId="0" applyNumberFormat="1" applyFont="1" applyFill="1" applyAlignment="1">
      <alignment/>
    </xf>
    <xf numFmtId="41" fontId="0" fillId="0" borderId="11" xfId="42" applyNumberFormat="1" applyFont="1" applyFill="1" applyBorder="1" applyAlignment="1">
      <alignment horizontal="center"/>
    </xf>
    <xf numFmtId="190" fontId="0" fillId="0" borderId="0" xfId="42" applyNumberFormat="1" applyFont="1" applyFill="1" applyAlignment="1">
      <alignment/>
    </xf>
    <xf numFmtId="41" fontId="0" fillId="0" borderId="0" xfId="42" applyNumberFormat="1" applyFont="1" applyFill="1" applyBorder="1" applyAlignment="1" quotePrefix="1">
      <alignment/>
    </xf>
    <xf numFmtId="19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71" fontId="0" fillId="0" borderId="0" xfId="42" applyFont="1" applyFill="1" applyBorder="1" applyAlignment="1" quotePrefix="1">
      <alignment horizontal="center"/>
    </xf>
    <xf numFmtId="41" fontId="0" fillId="0" borderId="0" xfId="44" applyNumberFormat="1" applyFont="1" applyFill="1" applyAlignment="1">
      <alignment horizontal="right"/>
    </xf>
    <xf numFmtId="0" fontId="0" fillId="0" borderId="0" xfId="64" applyNumberFormat="1" applyFont="1" applyFill="1" applyAlignment="1">
      <alignment/>
      <protection/>
    </xf>
    <xf numFmtId="0" fontId="0" fillId="0" borderId="0" xfId="57" applyFont="1" applyFill="1" applyBorder="1" applyAlignment="1">
      <alignment/>
      <protection/>
    </xf>
    <xf numFmtId="18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81" fontId="0" fillId="0" borderId="0" xfId="0" applyNumberFormat="1" applyFont="1" applyFill="1" applyAlignment="1">
      <alignment horizontal="centerContinuous"/>
    </xf>
    <xf numFmtId="181" fontId="0" fillId="0" borderId="0" xfId="0" applyNumberFormat="1" applyFont="1" applyFill="1" applyAlignment="1">
      <alignment horizontal="left"/>
    </xf>
    <xf numFmtId="186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180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41" fontId="0" fillId="0" borderId="12" xfId="42" applyNumberFormat="1" applyFont="1" applyFill="1" applyBorder="1" applyAlignment="1">
      <alignment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 quotePrefix="1">
      <alignment/>
    </xf>
    <xf numFmtId="2" fontId="4" fillId="0" borderId="0" xfId="0" applyNumberFormat="1" applyFont="1" applyFill="1" applyAlignment="1">
      <alignment horizontal="center"/>
    </xf>
    <xf numFmtId="41" fontId="0" fillId="0" borderId="10" xfId="42" applyNumberFormat="1" applyFont="1" applyFill="1" applyBorder="1" applyAlignment="1">
      <alignment/>
    </xf>
    <xf numFmtId="41" fontId="0" fillId="0" borderId="13" xfId="42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9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40" fontId="3" fillId="0" borderId="0" xfId="0" applyNumberFormat="1" applyFont="1" applyFill="1" applyAlignment="1">
      <alignment horizontal="left"/>
    </xf>
    <xf numFmtId="186" fontId="0" fillId="0" borderId="0" xfId="42" applyNumberFormat="1" applyFont="1" applyFill="1" applyAlignment="1">
      <alignment horizontal="centerContinuous"/>
    </xf>
    <xf numFmtId="186" fontId="0" fillId="0" borderId="0" xfId="42" applyNumberFormat="1" applyFont="1" applyFill="1" applyBorder="1" applyAlignment="1">
      <alignment horizontal="centerContinuous"/>
    </xf>
    <xf numFmtId="40" fontId="3" fillId="0" borderId="0" xfId="0" applyNumberFormat="1" applyFont="1" applyFill="1" applyAlignment="1">
      <alignment/>
    </xf>
    <xf numFmtId="186" fontId="0" fillId="0" borderId="0" xfId="42" applyNumberFormat="1" applyFont="1" applyFill="1" applyAlignment="1">
      <alignment/>
    </xf>
    <xf numFmtId="186" fontId="0" fillId="0" borderId="0" xfId="42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12" xfId="42" applyNumberFormat="1" applyFont="1" applyFill="1" applyBorder="1" applyAlignment="1">
      <alignment horizontal="right"/>
    </xf>
    <xf numFmtId="41" fontId="0" fillId="0" borderId="11" xfId="42" applyNumberFormat="1" applyFont="1" applyFill="1" applyBorder="1" applyAlignment="1">
      <alignment horizontal="right"/>
    </xf>
    <xf numFmtId="41" fontId="0" fillId="0" borderId="14" xfId="42" applyNumberFormat="1" applyFont="1" applyFill="1" applyBorder="1" applyAlignment="1">
      <alignment horizontal="center"/>
    </xf>
    <xf numFmtId="41" fontId="0" fillId="0" borderId="15" xfId="42" applyNumberFormat="1" applyFont="1" applyFill="1" applyBorder="1" applyAlignment="1">
      <alignment horizontal="center"/>
    </xf>
    <xf numFmtId="41" fontId="0" fillId="0" borderId="0" xfId="42" applyNumberFormat="1" applyFont="1" applyBorder="1" applyAlignment="1">
      <alignment horizontal="center"/>
    </xf>
    <xf numFmtId="41" fontId="0" fillId="0" borderId="0" xfId="42" applyNumberFormat="1" applyFont="1" applyBorder="1" applyAlignment="1">
      <alignment/>
    </xf>
    <xf numFmtId="49" fontId="4" fillId="0" borderId="0" xfId="0" applyNumberFormat="1" applyFont="1" applyFill="1" applyAlignment="1">
      <alignment horizontal="centerContinuous"/>
    </xf>
    <xf numFmtId="0" fontId="0" fillId="0" borderId="10" xfId="0" applyNumberFormat="1" applyFont="1" applyFill="1" applyBorder="1" applyAlignment="1">
      <alignment horizontal="center"/>
    </xf>
    <xf numFmtId="186" fontId="5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 horizontal="center"/>
    </xf>
    <xf numFmtId="41" fontId="0" fillId="0" borderId="16" xfId="42" applyNumberFormat="1" applyFont="1" applyFill="1" applyBorder="1" applyAlignment="1">
      <alignment horizontal="right"/>
    </xf>
    <xf numFmtId="186" fontId="0" fillId="0" borderId="0" xfId="44" applyNumberFormat="1" applyFont="1" applyFill="1" applyAlignment="1">
      <alignment/>
    </xf>
    <xf numFmtId="41" fontId="0" fillId="0" borderId="13" xfId="44" applyNumberFormat="1" applyFont="1" applyFill="1" applyBorder="1" applyAlignment="1">
      <alignment/>
    </xf>
    <xf numFmtId="41" fontId="0" fillId="0" borderId="0" xfId="44" applyNumberFormat="1" applyFont="1" applyFill="1" applyBorder="1" applyAlignment="1">
      <alignment/>
    </xf>
    <xf numFmtId="41" fontId="0" fillId="0" borderId="0" xfId="44" applyNumberFormat="1" applyFont="1" applyFill="1" applyAlignment="1">
      <alignment/>
    </xf>
    <xf numFmtId="41" fontId="0" fillId="0" borderId="10" xfId="0" applyNumberFormat="1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17" xfId="0" applyFont="1" applyFill="1" applyBorder="1" applyAlignment="1">
      <alignment/>
    </xf>
    <xf numFmtId="0" fontId="0" fillId="0" borderId="0" xfId="56" applyFont="1" applyFill="1" applyAlignment="1">
      <alignment horizontal="center"/>
      <protection/>
    </xf>
    <xf numFmtId="0" fontId="0" fillId="0" borderId="10" xfId="56" applyFont="1" applyFill="1" applyBorder="1" applyAlignment="1">
      <alignment horizontal="center"/>
      <protection/>
    </xf>
    <xf numFmtId="41" fontId="0" fillId="0" borderId="0" xfId="44" applyNumberFormat="1" applyFont="1" applyFill="1" applyAlignment="1">
      <alignment horizontal="center"/>
    </xf>
    <xf numFmtId="41" fontId="0" fillId="0" borderId="0" xfId="44" applyNumberFormat="1" applyFont="1" applyFill="1" applyBorder="1" applyAlignment="1">
      <alignment horizontal="right"/>
    </xf>
    <xf numFmtId="41" fontId="0" fillId="0" borderId="10" xfId="44" applyNumberFormat="1" applyFont="1" applyFill="1" applyBorder="1" applyAlignment="1">
      <alignment horizontal="right"/>
    </xf>
    <xf numFmtId="41" fontId="0" fillId="0" borderId="0" xfId="44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41" fontId="0" fillId="0" borderId="0" xfId="44" applyNumberFormat="1" applyFont="1" applyFill="1" applyAlignment="1">
      <alignment horizontal="center" vertical="center"/>
    </xf>
    <xf numFmtId="41" fontId="0" fillId="0" borderId="0" xfId="44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44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44" applyNumberFormat="1" applyFont="1" applyFill="1" applyBorder="1" applyAlignment="1">
      <alignment horizontal="right" vertical="center"/>
    </xf>
    <xf numFmtId="41" fontId="0" fillId="0" borderId="12" xfId="44" applyNumberFormat="1" applyFont="1" applyFill="1" applyBorder="1" applyAlignment="1">
      <alignment vertical="center"/>
    </xf>
    <xf numFmtId="39" fontId="0" fillId="0" borderId="13" xfId="0" applyNumberFormat="1" applyFont="1" applyFill="1" applyBorder="1" applyAlignment="1">
      <alignment vertical="center"/>
    </xf>
    <xf numFmtId="41" fontId="0" fillId="0" borderId="10" xfId="44" applyNumberFormat="1" applyFont="1" applyFill="1" applyBorder="1" applyAlignment="1">
      <alignment horizontal="right" vertical="center"/>
    </xf>
    <xf numFmtId="186" fontId="0" fillId="0" borderId="0" xfId="44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41" fontId="43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1" fontId="43" fillId="0" borderId="0" xfId="0" applyNumberFormat="1" applyFont="1" applyFill="1" applyAlignment="1">
      <alignment/>
    </xf>
    <xf numFmtId="41" fontId="43" fillId="0" borderId="0" xfId="44" applyNumberFormat="1" applyFont="1" applyFill="1" applyAlignment="1">
      <alignment horizontal="center"/>
    </xf>
    <xf numFmtId="171" fontId="43" fillId="0" borderId="0" xfId="42" applyFont="1" applyFill="1" applyAlignment="1">
      <alignment/>
    </xf>
    <xf numFmtId="41" fontId="43" fillId="0" borderId="0" xfId="44" applyNumberFormat="1" applyFont="1" applyFill="1" applyAlignment="1">
      <alignment/>
    </xf>
    <xf numFmtId="41" fontId="43" fillId="0" borderId="0" xfId="0" applyNumberFormat="1" applyFont="1" applyFill="1" applyAlignment="1">
      <alignment horizontal="right"/>
    </xf>
    <xf numFmtId="41" fontId="43" fillId="0" borderId="0" xfId="0" applyNumberFormat="1" applyFont="1" applyFill="1" applyBorder="1" applyAlignment="1">
      <alignment horizontal="right"/>
    </xf>
    <xf numFmtId="41" fontId="43" fillId="0" borderId="0" xfId="44" applyNumberFormat="1" applyFont="1" applyFill="1" applyBorder="1" applyAlignment="1">
      <alignment horizontal="right"/>
    </xf>
    <xf numFmtId="41" fontId="43" fillId="0" borderId="0" xfId="44" applyNumberFormat="1" applyFont="1" applyFill="1" applyAlignment="1">
      <alignment horizontal="right"/>
    </xf>
    <xf numFmtId="41" fontId="43" fillId="0" borderId="12" xfId="44" applyNumberFormat="1" applyFont="1" applyFill="1" applyBorder="1" applyAlignment="1">
      <alignment horizontal="right"/>
    </xf>
    <xf numFmtId="184" fontId="43" fillId="0" borderId="0" xfId="0" applyNumberFormat="1" applyFont="1" applyFill="1" applyAlignment="1">
      <alignment/>
    </xf>
    <xf numFmtId="41" fontId="43" fillId="0" borderId="16" xfId="44" applyNumberFormat="1" applyFont="1" applyFill="1" applyBorder="1" applyAlignment="1">
      <alignment horizontal="right"/>
    </xf>
    <xf numFmtId="181" fontId="3" fillId="0" borderId="0" xfId="0" applyNumberFormat="1" applyFont="1" applyFill="1" applyAlignment="1">
      <alignment horizontal="left" vertical="center"/>
    </xf>
    <xf numFmtId="41" fontId="43" fillId="0" borderId="0" xfId="44" applyNumberFormat="1" applyFont="1" applyFill="1" applyBorder="1" applyAlignment="1">
      <alignment/>
    </xf>
    <xf numFmtId="41" fontId="43" fillId="0" borderId="12" xfId="44" applyNumberFormat="1" applyFont="1" applyFill="1" applyBorder="1" applyAlignment="1">
      <alignment/>
    </xf>
    <xf numFmtId="41" fontId="43" fillId="0" borderId="10" xfId="44" applyNumberFormat="1" applyFont="1" applyFill="1" applyBorder="1" applyAlignment="1">
      <alignment horizontal="right"/>
    </xf>
    <xf numFmtId="41" fontId="43" fillId="0" borderId="10" xfId="44" applyNumberFormat="1" applyFont="1" applyFill="1" applyBorder="1" applyAlignment="1">
      <alignment/>
    </xf>
    <xf numFmtId="41" fontId="43" fillId="0" borderId="13" xfId="44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39" fontId="43" fillId="0" borderId="13" xfId="0" applyNumberFormat="1" applyFont="1" applyFill="1" applyBorder="1" applyAlignment="1">
      <alignment/>
    </xf>
    <xf numFmtId="171" fontId="43" fillId="0" borderId="0" xfId="0" applyNumberFormat="1" applyFont="1" applyFill="1" applyAlignment="1">
      <alignment/>
    </xf>
    <xf numFmtId="186" fontId="43" fillId="0" borderId="0" xfId="44" applyNumberFormat="1" applyFont="1" applyFill="1" applyBorder="1" applyAlignment="1">
      <alignment/>
    </xf>
    <xf numFmtId="186" fontId="4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186" fontId="0" fillId="0" borderId="10" xfId="0" applyNumberFormat="1" applyFont="1" applyFill="1" applyBorder="1" applyAlignment="1">
      <alignment horizontal="center"/>
    </xf>
    <xf numFmtId="171" fontId="0" fillId="0" borderId="0" xfId="42" applyFont="1" applyFill="1" applyBorder="1" applyAlignment="1">
      <alignment horizontal="center" wrapText="1"/>
    </xf>
    <xf numFmtId="171" fontId="0" fillId="0" borderId="10" xfId="42" applyFont="1" applyFill="1" applyBorder="1" applyAlignment="1">
      <alignment horizontal="center" wrapText="1"/>
    </xf>
    <xf numFmtId="171" fontId="0" fillId="0" borderId="10" xfId="42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E-T" xfId="56"/>
    <cellStyle name="Normal_CET - N096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209550</xdr:rowOff>
    </xdr:from>
    <xdr:to>
      <xdr:col>9</xdr:col>
      <xdr:colOff>0</xdr:colOff>
      <xdr:row>3</xdr:row>
      <xdr:rowOff>104775</xdr:rowOff>
    </xdr:to>
    <xdr:pic>
      <xdr:nvPicPr>
        <xdr:cNvPr id="1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09550"/>
          <a:ext cx="1285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42</xdr:row>
      <xdr:rowOff>219075</xdr:rowOff>
    </xdr:from>
    <xdr:to>
      <xdr:col>9</xdr:col>
      <xdr:colOff>0</xdr:colOff>
      <xdr:row>45</xdr:row>
      <xdr:rowOff>47625</xdr:rowOff>
    </xdr:to>
    <xdr:pic>
      <xdr:nvPicPr>
        <xdr:cNvPr id="2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2125325"/>
          <a:ext cx="1323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76</xdr:row>
      <xdr:rowOff>266700</xdr:rowOff>
    </xdr:from>
    <xdr:to>
      <xdr:col>9</xdr:col>
      <xdr:colOff>0</xdr:colOff>
      <xdr:row>79</xdr:row>
      <xdr:rowOff>95250</xdr:rowOff>
    </xdr:to>
    <xdr:pic>
      <xdr:nvPicPr>
        <xdr:cNvPr id="3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517100"/>
          <a:ext cx="1476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37</xdr:row>
      <xdr:rowOff>200025</xdr:rowOff>
    </xdr:from>
    <xdr:to>
      <xdr:col>6</xdr:col>
      <xdr:colOff>323850</xdr:colOff>
      <xdr:row>41</xdr:row>
      <xdr:rowOff>104775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809750" y="10772775"/>
          <a:ext cx="1609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71</xdr:row>
      <xdr:rowOff>285750</xdr:rowOff>
    </xdr:from>
    <xdr:to>
      <xdr:col>6</xdr:col>
      <xdr:colOff>419100</xdr:colOff>
      <xdr:row>75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905000" y="21012150"/>
          <a:ext cx="1609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990600</xdr:colOff>
      <xdr:row>101</xdr:row>
      <xdr:rowOff>57150</xdr:rowOff>
    </xdr:from>
    <xdr:to>
      <xdr:col>9</xdr:col>
      <xdr:colOff>0</xdr:colOff>
      <xdr:row>104</xdr:row>
      <xdr:rowOff>85725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95625" y="29851350"/>
          <a:ext cx="1666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71</xdr:row>
      <xdr:rowOff>9525</xdr:rowOff>
    </xdr:from>
    <xdr:to>
      <xdr:col>5</xdr:col>
      <xdr:colOff>0</xdr:colOff>
      <xdr:row>73</xdr:row>
      <xdr:rowOff>200025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9678650"/>
          <a:ext cx="1066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34</xdr:row>
      <xdr:rowOff>76200</xdr:rowOff>
    </xdr:from>
    <xdr:to>
      <xdr:col>5</xdr:col>
      <xdr:colOff>0</xdr:colOff>
      <xdr:row>36</xdr:row>
      <xdr:rowOff>266700</xdr:rowOff>
    </xdr:to>
    <xdr:pic>
      <xdr:nvPicPr>
        <xdr:cNvPr id="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525000"/>
          <a:ext cx="885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1</xdr:row>
      <xdr:rowOff>57150</xdr:rowOff>
    </xdr:from>
    <xdr:to>
      <xdr:col>5</xdr:col>
      <xdr:colOff>0</xdr:colOff>
      <xdr:row>3</xdr:row>
      <xdr:rowOff>247650</xdr:rowOff>
    </xdr:to>
    <xdr:pic>
      <xdr:nvPicPr>
        <xdr:cNvPr id="3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33375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95</xdr:row>
      <xdr:rowOff>247650</xdr:rowOff>
    </xdr:from>
    <xdr:to>
      <xdr:col>4</xdr:col>
      <xdr:colOff>257175</xdr:colOff>
      <xdr:row>104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647950" y="26546175"/>
          <a:ext cx="19240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65</xdr:row>
      <xdr:rowOff>142875</xdr:rowOff>
    </xdr:from>
    <xdr:to>
      <xdr:col>4</xdr:col>
      <xdr:colOff>28575</xdr:colOff>
      <xdr:row>68</xdr:row>
      <xdr:rowOff>257175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419350" y="18154650"/>
          <a:ext cx="1924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1457325</xdr:colOff>
      <xdr:row>28</xdr:row>
      <xdr:rowOff>152400</xdr:rowOff>
    </xdr:from>
    <xdr:to>
      <xdr:col>2</xdr:col>
      <xdr:colOff>76200</xdr:colOff>
      <xdr:row>31</xdr:row>
      <xdr:rowOff>238125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457325" y="7905750"/>
          <a:ext cx="2266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247650</xdr:rowOff>
    </xdr:from>
    <xdr:to>
      <xdr:col>6</xdr:col>
      <xdr:colOff>609600</xdr:colOff>
      <xdr:row>3</xdr:row>
      <xdr:rowOff>161925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47650"/>
          <a:ext cx="1562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14</xdr:row>
      <xdr:rowOff>0</xdr:rowOff>
    </xdr:from>
    <xdr:to>
      <xdr:col>2</xdr:col>
      <xdr:colOff>619125</xdr:colOff>
      <xdr:row>16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038225" y="3867150"/>
          <a:ext cx="3086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0</xdr:row>
      <xdr:rowOff>247650</xdr:rowOff>
    </xdr:from>
    <xdr:to>
      <xdr:col>6</xdr:col>
      <xdr:colOff>609600</xdr:colOff>
      <xdr:row>3</xdr:row>
      <xdr:rowOff>161925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47650"/>
          <a:ext cx="1562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14</xdr:row>
      <xdr:rowOff>0</xdr:rowOff>
    </xdr:from>
    <xdr:to>
      <xdr:col>2</xdr:col>
      <xdr:colOff>619125</xdr:colOff>
      <xdr:row>16</xdr:row>
      <xdr:rowOff>28575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038225" y="3867150"/>
          <a:ext cx="3086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247650</xdr:rowOff>
    </xdr:from>
    <xdr:to>
      <xdr:col>6</xdr:col>
      <xdr:colOff>609600</xdr:colOff>
      <xdr:row>3</xdr:row>
      <xdr:rowOff>161925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47650"/>
          <a:ext cx="1628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23</xdr:row>
      <xdr:rowOff>0</xdr:rowOff>
    </xdr:from>
    <xdr:to>
      <xdr:col>2</xdr:col>
      <xdr:colOff>619125</xdr:colOff>
      <xdr:row>25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038225" y="5781675"/>
          <a:ext cx="2600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showGridLines="0" tabSelected="1" view="pageBreakPreview" zoomScale="75" zoomScaleNormal="115" zoomScaleSheetLayoutView="75" zoomScalePageLayoutView="0" workbookViewId="0" topLeftCell="A1">
      <selection activeCell="E8" sqref="E8"/>
    </sheetView>
  </sheetViews>
  <sheetFormatPr defaultColWidth="9.140625" defaultRowHeight="22.5" customHeight="1"/>
  <cols>
    <col min="1" max="3" width="1.7109375" style="10" customWidth="1"/>
    <col min="4" max="4" width="13.7109375" style="10" customWidth="1"/>
    <col min="5" max="5" width="12.7109375" style="10" customWidth="1"/>
    <col min="6" max="6" width="14.8515625" style="10" customWidth="1"/>
    <col min="7" max="7" width="8.7109375" style="52" customWidth="1"/>
    <col min="8" max="8" width="0.85546875" style="27" customWidth="1"/>
    <col min="9" max="9" width="15.421875" style="39" customWidth="1"/>
    <col min="10" max="10" width="0.85546875" style="10" customWidth="1"/>
    <col min="11" max="11" width="15.421875" style="39" customWidth="1"/>
    <col min="12" max="12" width="0.85546875" style="10" customWidth="1"/>
    <col min="13" max="13" width="15.421875" style="10" customWidth="1"/>
    <col min="14" max="14" width="0.85546875" style="10" customWidth="1"/>
    <col min="15" max="15" width="15.421875" style="10" customWidth="1"/>
    <col min="16" max="16384" width="9.140625" style="10" customWidth="1"/>
  </cols>
  <sheetData>
    <row r="1" spans="1:11" ht="22.5" customHeight="1">
      <c r="A1" s="13" t="s">
        <v>143</v>
      </c>
      <c r="B1" s="17"/>
      <c r="C1" s="17"/>
      <c r="D1" s="17"/>
      <c r="E1" s="17"/>
      <c r="F1" s="17"/>
      <c r="G1" s="83"/>
      <c r="H1" s="42"/>
      <c r="I1" s="41"/>
      <c r="K1" s="41"/>
    </row>
    <row r="2" spans="1:11" ht="22.5" customHeight="1">
      <c r="A2" s="18" t="s">
        <v>37</v>
      </c>
      <c r="B2" s="43"/>
      <c r="C2" s="43"/>
      <c r="D2" s="43"/>
      <c r="E2" s="43"/>
      <c r="F2" s="43"/>
      <c r="G2" s="83"/>
      <c r="H2" s="43"/>
      <c r="I2" s="41"/>
      <c r="K2" s="41"/>
    </row>
    <row r="3" spans="1:11" ht="22.5" customHeight="1">
      <c r="A3" s="18" t="s">
        <v>154</v>
      </c>
      <c r="B3" s="43"/>
      <c r="C3" s="43"/>
      <c r="D3" s="43"/>
      <c r="E3" s="43"/>
      <c r="F3" s="43"/>
      <c r="G3" s="83"/>
      <c r="H3" s="43"/>
      <c r="I3" s="41"/>
      <c r="K3" s="41"/>
    </row>
    <row r="4" spans="2:15" ht="22.5" customHeight="1">
      <c r="B4" s="44"/>
      <c r="C4" s="44"/>
      <c r="D4" s="44"/>
      <c r="E4" s="44"/>
      <c r="F4" s="44"/>
      <c r="H4" s="44"/>
      <c r="I4" s="45"/>
      <c r="K4" s="45"/>
      <c r="O4" s="45" t="s">
        <v>59</v>
      </c>
    </row>
    <row r="5" spans="2:15" ht="22.5" customHeight="1">
      <c r="B5" s="44"/>
      <c r="C5" s="44"/>
      <c r="D5" s="44"/>
      <c r="E5" s="44"/>
      <c r="F5" s="44"/>
      <c r="H5" s="44"/>
      <c r="I5" s="151" t="s">
        <v>133</v>
      </c>
      <c r="J5" s="151"/>
      <c r="K5" s="151"/>
      <c r="M5" s="150" t="s">
        <v>134</v>
      </c>
      <c r="N5" s="150"/>
      <c r="O5" s="150"/>
    </row>
    <row r="6" spans="2:15" ht="22.5" customHeight="1">
      <c r="B6" s="44"/>
      <c r="C6" s="44"/>
      <c r="D6" s="44"/>
      <c r="E6" s="44"/>
      <c r="F6" s="44"/>
      <c r="G6" s="84" t="s">
        <v>13</v>
      </c>
      <c r="H6" s="85"/>
      <c r="I6" s="49" t="s">
        <v>155</v>
      </c>
      <c r="J6" s="50"/>
      <c r="K6" s="49" t="s">
        <v>160</v>
      </c>
      <c r="M6" s="49" t="s">
        <v>155</v>
      </c>
      <c r="N6" s="50"/>
      <c r="O6" s="49" t="s">
        <v>160</v>
      </c>
    </row>
    <row r="7" spans="2:15" ht="22.5" customHeight="1">
      <c r="B7" s="44"/>
      <c r="C7" s="44"/>
      <c r="D7" s="44"/>
      <c r="E7" s="44"/>
      <c r="F7" s="44"/>
      <c r="G7" s="51"/>
      <c r="H7" s="85"/>
      <c r="I7" s="51" t="s">
        <v>100</v>
      </c>
      <c r="K7" s="51" t="s">
        <v>101</v>
      </c>
      <c r="M7" s="51" t="s">
        <v>100</v>
      </c>
      <c r="N7" s="51"/>
      <c r="O7" s="51" t="s">
        <v>101</v>
      </c>
    </row>
    <row r="8" spans="2:15" ht="22.5" customHeight="1">
      <c r="B8" s="44"/>
      <c r="C8" s="44"/>
      <c r="D8" s="44"/>
      <c r="E8" s="44"/>
      <c r="F8" s="44"/>
      <c r="G8" s="51"/>
      <c r="H8" s="85"/>
      <c r="I8" s="51" t="s">
        <v>102</v>
      </c>
      <c r="K8" s="51"/>
      <c r="M8" s="51" t="s">
        <v>102</v>
      </c>
      <c r="N8" s="51"/>
      <c r="O8" s="51"/>
    </row>
    <row r="9" spans="1:11" ht="22.5" customHeight="1">
      <c r="A9" s="86" t="s">
        <v>8</v>
      </c>
      <c r="F9" s="87"/>
      <c r="G9" s="88"/>
      <c r="H9" s="89"/>
      <c r="I9" s="90"/>
      <c r="K9" s="90"/>
    </row>
    <row r="10" spans="1:8" ht="22.5" customHeight="1">
      <c r="A10" s="26" t="s">
        <v>0</v>
      </c>
      <c r="E10" s="91"/>
      <c r="F10" s="91"/>
      <c r="H10" s="53"/>
    </row>
    <row r="11" spans="1:15" ht="22.5" customHeight="1">
      <c r="A11" s="10" t="s">
        <v>28</v>
      </c>
      <c r="E11" s="91"/>
      <c r="F11" s="91"/>
      <c r="H11" s="53"/>
      <c r="I11" s="125">
        <v>131124</v>
      </c>
      <c r="J11" s="126"/>
      <c r="K11" s="3">
        <v>106168</v>
      </c>
      <c r="M11" s="3">
        <v>80596</v>
      </c>
      <c r="O11" s="111">
        <v>74211</v>
      </c>
    </row>
    <row r="12" spans="1:15" ht="22.5" customHeight="1">
      <c r="A12" s="10" t="s">
        <v>115</v>
      </c>
      <c r="E12" s="91"/>
      <c r="F12" s="91"/>
      <c r="G12" s="52" t="s">
        <v>103</v>
      </c>
      <c r="H12" s="53"/>
      <c r="I12" s="125">
        <v>45097</v>
      </c>
      <c r="J12" s="126"/>
      <c r="K12" s="3">
        <v>0</v>
      </c>
      <c r="M12" s="3">
        <v>45097</v>
      </c>
      <c r="O12" s="111">
        <v>0</v>
      </c>
    </row>
    <row r="13" spans="1:15" ht="22.5" customHeight="1">
      <c r="A13" s="10" t="s">
        <v>39</v>
      </c>
      <c r="E13" s="91"/>
      <c r="F13" s="91"/>
      <c r="G13" s="52" t="s">
        <v>113</v>
      </c>
      <c r="H13" s="53"/>
      <c r="I13" s="127">
        <v>76007</v>
      </c>
      <c r="J13" s="126"/>
      <c r="K13" s="3">
        <v>8059</v>
      </c>
      <c r="M13" s="3">
        <v>80871</v>
      </c>
      <c r="O13" s="111">
        <v>12997</v>
      </c>
    </row>
    <row r="14" spans="1:15" ht="22.5" customHeight="1">
      <c r="A14" s="10" t="s">
        <v>137</v>
      </c>
      <c r="E14" s="91"/>
      <c r="F14" s="91"/>
      <c r="H14" s="53"/>
      <c r="O14" s="112"/>
    </row>
    <row r="15" spans="1:15" ht="22.5" customHeight="1">
      <c r="A15" s="10" t="s">
        <v>132</v>
      </c>
      <c r="B15" s="10" t="s">
        <v>135</v>
      </c>
      <c r="E15" s="91"/>
      <c r="F15" s="91"/>
      <c r="G15" s="92">
        <v>5</v>
      </c>
      <c r="H15" s="53"/>
      <c r="I15" s="127">
        <v>959447</v>
      </c>
      <c r="J15" s="126"/>
      <c r="K15" s="3">
        <v>833745</v>
      </c>
      <c r="M15" s="3">
        <v>959447</v>
      </c>
      <c r="O15" s="111">
        <v>833745</v>
      </c>
    </row>
    <row r="16" spans="1:15" ht="22.5" customHeight="1">
      <c r="A16" s="10" t="s">
        <v>138</v>
      </c>
      <c r="E16" s="91"/>
      <c r="F16" s="91"/>
      <c r="G16" s="92"/>
      <c r="H16" s="53"/>
      <c r="O16" s="111"/>
    </row>
    <row r="17" spans="2:15" ht="22.5" customHeight="1">
      <c r="B17" s="10" t="s">
        <v>135</v>
      </c>
      <c r="E17" s="91"/>
      <c r="F17" s="91"/>
      <c r="G17" s="92">
        <v>6</v>
      </c>
      <c r="H17" s="53"/>
      <c r="I17" s="127">
        <v>896833</v>
      </c>
      <c r="J17" s="126"/>
      <c r="K17" s="3">
        <v>991730</v>
      </c>
      <c r="M17" s="3">
        <v>896833</v>
      </c>
      <c r="O17" s="111">
        <v>991730</v>
      </c>
    </row>
    <row r="18" spans="1:15" ht="22.5" customHeight="1">
      <c r="A18" s="10" t="s">
        <v>139</v>
      </c>
      <c r="E18" s="91"/>
      <c r="F18" s="91"/>
      <c r="G18" s="92"/>
      <c r="H18" s="53"/>
      <c r="O18" s="111"/>
    </row>
    <row r="19" spans="2:15" ht="22.5" customHeight="1">
      <c r="B19" s="10" t="s">
        <v>135</v>
      </c>
      <c r="E19" s="91"/>
      <c r="F19" s="91"/>
      <c r="G19" s="92">
        <v>7</v>
      </c>
      <c r="H19" s="53"/>
      <c r="I19" s="127">
        <v>80874</v>
      </c>
      <c r="J19" s="126"/>
      <c r="K19" s="3">
        <v>87129</v>
      </c>
      <c r="M19" s="3">
        <v>80874</v>
      </c>
      <c r="O19" s="111">
        <v>87129</v>
      </c>
    </row>
    <row r="20" spans="1:15" ht="22.5" customHeight="1">
      <c r="A20" s="10" t="s">
        <v>140</v>
      </c>
      <c r="E20" s="91"/>
      <c r="F20" s="91"/>
      <c r="G20" s="92"/>
      <c r="H20" s="53"/>
      <c r="O20" s="111"/>
    </row>
    <row r="21" spans="2:15" ht="22.5" customHeight="1">
      <c r="B21" s="10" t="s">
        <v>135</v>
      </c>
      <c r="E21" s="91"/>
      <c r="F21" s="91"/>
      <c r="G21" s="92">
        <v>8</v>
      </c>
      <c r="H21" s="53"/>
      <c r="I21" s="127">
        <v>104298</v>
      </c>
      <c r="J21" s="126"/>
      <c r="K21" s="3">
        <v>104171</v>
      </c>
      <c r="M21" s="3">
        <v>104298</v>
      </c>
      <c r="O21" s="111">
        <v>104171</v>
      </c>
    </row>
    <row r="22" spans="1:15" ht="22.5" customHeight="1">
      <c r="A22" s="10" t="s">
        <v>97</v>
      </c>
      <c r="E22" s="91"/>
      <c r="F22" s="91"/>
      <c r="G22" s="92"/>
      <c r="H22" s="53"/>
      <c r="I22" s="127">
        <v>2141</v>
      </c>
      <c r="J22" s="126"/>
      <c r="K22" s="3">
        <v>2141</v>
      </c>
      <c r="M22" s="3">
        <v>2141</v>
      </c>
      <c r="O22" s="111">
        <v>2141</v>
      </c>
    </row>
    <row r="23" spans="1:15" ht="22.5" customHeight="1">
      <c r="A23" s="10" t="s">
        <v>24</v>
      </c>
      <c r="E23" s="91"/>
      <c r="F23" s="91"/>
      <c r="G23" s="92"/>
      <c r="H23" s="53"/>
      <c r="I23" s="128">
        <v>10665</v>
      </c>
      <c r="J23" s="126"/>
      <c r="K23" s="107">
        <v>9232</v>
      </c>
      <c r="M23" s="3">
        <v>10127</v>
      </c>
      <c r="O23" s="113">
        <v>8640</v>
      </c>
    </row>
    <row r="24" spans="1:15" ht="22.5" customHeight="1">
      <c r="A24" s="26" t="s">
        <v>1</v>
      </c>
      <c r="E24" s="91"/>
      <c r="F24" s="91"/>
      <c r="H24" s="53"/>
      <c r="I24" s="56">
        <f>SUM(I11:I23)</f>
        <v>2306486</v>
      </c>
      <c r="J24" s="129"/>
      <c r="K24" s="56">
        <f>SUM(K11:K23)</f>
        <v>2142375</v>
      </c>
      <c r="L24" s="129"/>
      <c r="M24" s="56">
        <f>SUM(M11:M23)</f>
        <v>2260284</v>
      </c>
      <c r="O24" s="56">
        <f>SUM(O11:O23)</f>
        <v>2114764</v>
      </c>
    </row>
    <row r="25" spans="1:15" ht="22.5" customHeight="1">
      <c r="A25" s="26" t="s">
        <v>11</v>
      </c>
      <c r="E25" s="91"/>
      <c r="F25" s="91"/>
      <c r="H25" s="53"/>
      <c r="I25" s="130"/>
      <c r="J25" s="129"/>
      <c r="K25" s="130"/>
      <c r="L25" s="129"/>
      <c r="M25" s="130"/>
      <c r="O25" s="5"/>
    </row>
    <row r="26" spans="1:15" ht="22.5" customHeight="1">
      <c r="A26" s="10" t="s">
        <v>34</v>
      </c>
      <c r="E26" s="91"/>
      <c r="F26" s="91"/>
      <c r="G26" s="52" t="s">
        <v>116</v>
      </c>
      <c r="H26" s="53"/>
      <c r="I26" s="130">
        <v>117311</v>
      </c>
      <c r="J26" s="126"/>
      <c r="K26" s="101">
        <v>101144</v>
      </c>
      <c r="L26" s="126"/>
      <c r="M26" s="127">
        <v>117311</v>
      </c>
      <c r="O26" s="114">
        <v>101144</v>
      </c>
    </row>
    <row r="27" spans="1:15" ht="22.5" customHeight="1">
      <c r="A27" s="10" t="s">
        <v>142</v>
      </c>
      <c r="E27" s="91"/>
      <c r="F27" s="91"/>
      <c r="H27" s="53"/>
      <c r="O27" s="5"/>
    </row>
    <row r="28" spans="2:15" ht="22.5" customHeight="1">
      <c r="B28" s="10" t="s">
        <v>135</v>
      </c>
      <c r="E28" s="91"/>
      <c r="F28" s="91"/>
      <c r="G28" s="52" t="s">
        <v>117</v>
      </c>
      <c r="H28" s="53"/>
      <c r="I28" s="130">
        <v>225939</v>
      </c>
      <c r="J28" s="126"/>
      <c r="K28" s="101">
        <v>226200</v>
      </c>
      <c r="L28" s="126"/>
      <c r="M28" s="127">
        <v>225939</v>
      </c>
      <c r="O28" s="5">
        <v>226200</v>
      </c>
    </row>
    <row r="29" spans="1:15" ht="22.5" customHeight="1">
      <c r="A29" s="115" t="s">
        <v>161</v>
      </c>
      <c r="E29" s="91"/>
      <c r="F29" s="91"/>
      <c r="H29" s="53"/>
      <c r="O29" s="5"/>
    </row>
    <row r="30" spans="1:15" ht="22.5" customHeight="1">
      <c r="A30" s="115"/>
      <c r="B30" s="115" t="s">
        <v>135</v>
      </c>
      <c r="E30" s="91"/>
      <c r="F30" s="91"/>
      <c r="G30" s="52" t="s">
        <v>175</v>
      </c>
      <c r="H30" s="53"/>
      <c r="I30" s="130">
        <v>40817</v>
      </c>
      <c r="J30" s="126"/>
      <c r="K30" s="36">
        <v>40917</v>
      </c>
      <c r="L30" s="126"/>
      <c r="M30" s="127">
        <v>40817</v>
      </c>
      <c r="O30" s="116">
        <v>40917</v>
      </c>
    </row>
    <row r="31" spans="1:15" ht="22.5" customHeight="1">
      <c r="A31" s="10" t="s">
        <v>141</v>
      </c>
      <c r="E31" s="91"/>
      <c r="F31" s="91"/>
      <c r="H31" s="53"/>
      <c r="O31" s="5"/>
    </row>
    <row r="32" spans="2:15" ht="22.5" customHeight="1">
      <c r="B32" s="10" t="s">
        <v>135</v>
      </c>
      <c r="E32" s="91"/>
      <c r="F32" s="91"/>
      <c r="G32" s="92">
        <v>7</v>
      </c>
      <c r="H32" s="53"/>
      <c r="I32" s="130">
        <v>40417</v>
      </c>
      <c r="J32" s="126"/>
      <c r="K32" s="36">
        <v>35482</v>
      </c>
      <c r="L32" s="126"/>
      <c r="M32" s="127">
        <v>40417</v>
      </c>
      <c r="O32" s="5">
        <v>35482</v>
      </c>
    </row>
    <row r="33" spans="1:15" ht="22.5" customHeight="1">
      <c r="A33" s="10" t="s">
        <v>136</v>
      </c>
      <c r="E33" s="91"/>
      <c r="F33" s="91"/>
      <c r="G33" s="92"/>
      <c r="H33" s="53"/>
      <c r="O33" s="5"/>
    </row>
    <row r="34" spans="2:15" ht="22.5" customHeight="1">
      <c r="B34" s="10" t="s">
        <v>135</v>
      </c>
      <c r="E34" s="91"/>
      <c r="F34" s="91"/>
      <c r="G34" s="92">
        <v>8</v>
      </c>
      <c r="H34" s="53"/>
      <c r="I34" s="130">
        <v>47991</v>
      </c>
      <c r="J34" s="126"/>
      <c r="K34" s="36">
        <v>63899</v>
      </c>
      <c r="L34" s="126"/>
      <c r="M34" s="127">
        <v>47991</v>
      </c>
      <c r="O34" s="114">
        <v>63899</v>
      </c>
    </row>
    <row r="35" spans="1:15" ht="22.5" customHeight="1">
      <c r="A35" s="10" t="s">
        <v>144</v>
      </c>
      <c r="E35" s="91"/>
      <c r="F35" s="91"/>
      <c r="G35" s="92">
        <v>11</v>
      </c>
      <c r="H35" s="53"/>
      <c r="I35" s="130">
        <v>0</v>
      </c>
      <c r="J35" s="126"/>
      <c r="K35" s="130">
        <v>0</v>
      </c>
      <c r="L35" s="126"/>
      <c r="M35" s="127">
        <v>5000</v>
      </c>
      <c r="O35" s="114">
        <v>5000</v>
      </c>
    </row>
    <row r="36" spans="1:15" ht="22.5" customHeight="1">
      <c r="A36" s="10" t="s">
        <v>41</v>
      </c>
      <c r="E36" s="91"/>
      <c r="F36" s="91"/>
      <c r="G36" s="92">
        <v>12</v>
      </c>
      <c r="H36" s="53"/>
      <c r="I36" s="130">
        <v>29310</v>
      </c>
      <c r="J36" s="126"/>
      <c r="K36" s="101">
        <v>13006</v>
      </c>
      <c r="M36" s="3">
        <v>29067</v>
      </c>
      <c r="O36" s="114">
        <v>12883</v>
      </c>
    </row>
    <row r="37" spans="1:15" ht="22.5" customHeight="1">
      <c r="A37" s="10" t="s">
        <v>42</v>
      </c>
      <c r="E37" s="91"/>
      <c r="F37" s="91"/>
      <c r="G37" s="92"/>
      <c r="H37" s="53"/>
      <c r="I37" s="130">
        <v>8273</v>
      </c>
      <c r="J37" s="126"/>
      <c r="K37" s="101">
        <v>8286</v>
      </c>
      <c r="M37" s="3">
        <v>8273</v>
      </c>
      <c r="O37" s="114">
        <v>8286</v>
      </c>
    </row>
    <row r="38" spans="1:15" ht="22.5" customHeight="1">
      <c r="A38" s="10" t="s">
        <v>76</v>
      </c>
      <c r="E38" s="91"/>
      <c r="F38" s="91"/>
      <c r="G38" s="92"/>
      <c r="H38" s="53"/>
      <c r="I38" s="130">
        <v>35673</v>
      </c>
      <c r="J38" s="126"/>
      <c r="K38" s="101">
        <v>31786</v>
      </c>
      <c r="M38" s="3">
        <v>35635</v>
      </c>
      <c r="O38" s="114">
        <v>31751</v>
      </c>
    </row>
    <row r="39" spans="1:15" ht="22.5" customHeight="1">
      <c r="A39" s="26" t="s">
        <v>12</v>
      </c>
      <c r="E39" s="91"/>
      <c r="F39" s="91" t="s">
        <v>23</v>
      </c>
      <c r="H39" s="53"/>
      <c r="I39" s="56">
        <f>SUM(I26:I38)</f>
        <v>545731</v>
      </c>
      <c r="K39" s="56">
        <f>SUM(K26:K38)</f>
        <v>520720</v>
      </c>
      <c r="M39" s="56">
        <f>SUM(M26:M38)</f>
        <v>550450</v>
      </c>
      <c r="O39" s="56">
        <f>SUM(O26:O38)</f>
        <v>525562</v>
      </c>
    </row>
    <row r="40" spans="1:15" ht="22.5" customHeight="1" thickBot="1">
      <c r="A40" s="26" t="s">
        <v>2</v>
      </c>
      <c r="E40" s="91"/>
      <c r="F40" s="91"/>
      <c r="H40" s="53"/>
      <c r="I40" s="62">
        <f>I24+I39</f>
        <v>2852217</v>
      </c>
      <c r="K40" s="62">
        <f>K24+K39</f>
        <v>2663095</v>
      </c>
      <c r="M40" s="62">
        <f>M24+M39</f>
        <v>2810734</v>
      </c>
      <c r="O40" s="62">
        <f>O24+O39</f>
        <v>2640326</v>
      </c>
    </row>
    <row r="41" spans="4:8" ht="15" customHeight="1" thickTop="1">
      <c r="D41" s="34"/>
      <c r="G41" s="93"/>
      <c r="H41" s="94"/>
    </row>
    <row r="42" spans="1:8" ht="22.5" customHeight="1">
      <c r="A42" s="10" t="s">
        <v>22</v>
      </c>
      <c r="D42" s="34"/>
      <c r="G42" s="95"/>
      <c r="H42" s="40"/>
    </row>
    <row r="43" spans="1:11" ht="24" customHeight="1">
      <c r="A43" s="13" t="s">
        <v>143</v>
      </c>
      <c r="B43" s="17"/>
      <c r="C43" s="17"/>
      <c r="D43" s="17"/>
      <c r="E43" s="17"/>
      <c r="F43" s="17"/>
      <c r="G43" s="83"/>
      <c r="H43" s="42"/>
      <c r="I43" s="41"/>
      <c r="K43" s="41"/>
    </row>
    <row r="44" spans="1:11" ht="24" customHeight="1">
      <c r="A44" s="18" t="s">
        <v>38</v>
      </c>
      <c r="B44" s="43"/>
      <c r="C44" s="43"/>
      <c r="D44" s="43"/>
      <c r="E44" s="43"/>
      <c r="F44" s="43"/>
      <c r="G44" s="83"/>
      <c r="H44" s="43"/>
      <c r="I44" s="41"/>
      <c r="K44" s="41"/>
    </row>
    <row r="45" spans="1:11" ht="24" customHeight="1">
      <c r="A45" s="18" t="s">
        <v>154</v>
      </c>
      <c r="B45" s="43"/>
      <c r="C45" s="43"/>
      <c r="D45" s="43"/>
      <c r="E45" s="43"/>
      <c r="F45" s="43"/>
      <c r="G45" s="83"/>
      <c r="H45" s="43"/>
      <c r="I45" s="41"/>
      <c r="K45" s="41"/>
    </row>
    <row r="46" spans="2:15" ht="24" customHeight="1">
      <c r="B46" s="44"/>
      <c r="C46" s="44"/>
      <c r="D46" s="44"/>
      <c r="E46" s="44"/>
      <c r="F46" s="44"/>
      <c r="H46" s="44"/>
      <c r="I46" s="45"/>
      <c r="K46" s="45"/>
      <c r="O46" s="45" t="s">
        <v>59</v>
      </c>
    </row>
    <row r="47" spans="2:15" ht="22.5" customHeight="1">
      <c r="B47" s="44"/>
      <c r="C47" s="44"/>
      <c r="D47" s="44"/>
      <c r="E47" s="44"/>
      <c r="F47" s="44"/>
      <c r="H47" s="44"/>
      <c r="I47" s="151" t="s">
        <v>133</v>
      </c>
      <c r="J47" s="151"/>
      <c r="K47" s="151"/>
      <c r="M47" s="150" t="s">
        <v>134</v>
      </c>
      <c r="N47" s="150"/>
      <c r="O47" s="150"/>
    </row>
    <row r="48" spans="2:15" ht="24" customHeight="1">
      <c r="B48" s="44"/>
      <c r="C48" s="44"/>
      <c r="D48" s="44"/>
      <c r="E48" s="44"/>
      <c r="F48" s="44"/>
      <c r="G48" s="84" t="s">
        <v>13</v>
      </c>
      <c r="H48" s="85"/>
      <c r="I48" s="49" t="s">
        <v>155</v>
      </c>
      <c r="K48" s="49" t="s">
        <v>160</v>
      </c>
      <c r="M48" s="49" t="s">
        <v>155</v>
      </c>
      <c r="N48" s="50"/>
      <c r="O48" s="49" t="s">
        <v>160</v>
      </c>
    </row>
    <row r="49" spans="2:15" ht="24" customHeight="1">
      <c r="B49" s="44"/>
      <c r="C49" s="44"/>
      <c r="D49" s="44"/>
      <c r="E49" s="44"/>
      <c r="F49" s="44"/>
      <c r="G49" s="51"/>
      <c r="H49" s="85"/>
      <c r="I49" s="51" t="s">
        <v>100</v>
      </c>
      <c r="K49" s="51" t="s">
        <v>101</v>
      </c>
      <c r="M49" s="51" t="s">
        <v>100</v>
      </c>
      <c r="N49" s="51"/>
      <c r="O49" s="51" t="s">
        <v>101</v>
      </c>
    </row>
    <row r="50" spans="2:15" ht="24" customHeight="1">
      <c r="B50" s="44"/>
      <c r="C50" s="44"/>
      <c r="D50" s="44"/>
      <c r="E50" s="44"/>
      <c r="F50" s="44"/>
      <c r="G50" s="51"/>
      <c r="H50" s="85"/>
      <c r="I50" s="51" t="s">
        <v>102</v>
      </c>
      <c r="K50" s="51"/>
      <c r="M50" s="51" t="s">
        <v>102</v>
      </c>
      <c r="N50" s="51"/>
      <c r="O50" s="51"/>
    </row>
    <row r="51" spans="1:11" ht="24" customHeight="1">
      <c r="A51" s="86" t="s">
        <v>17</v>
      </c>
      <c r="D51" s="20"/>
      <c r="E51" s="20"/>
      <c r="F51" s="20"/>
      <c r="H51" s="20"/>
      <c r="I51" s="96"/>
      <c r="K51" s="96"/>
    </row>
    <row r="52" spans="1:8" ht="24" customHeight="1">
      <c r="A52" s="26" t="s">
        <v>3</v>
      </c>
      <c r="E52" s="91"/>
      <c r="F52" s="91"/>
      <c r="H52" s="53"/>
    </row>
    <row r="53" spans="1:8" ht="24" customHeight="1">
      <c r="A53" s="10" t="s">
        <v>184</v>
      </c>
      <c r="E53" s="91"/>
      <c r="F53" s="91"/>
      <c r="H53" s="53"/>
    </row>
    <row r="54" spans="1:15" ht="24" customHeight="1">
      <c r="A54" s="10" t="s">
        <v>185</v>
      </c>
      <c r="E54" s="91"/>
      <c r="F54" s="91"/>
      <c r="G54" s="52" t="s">
        <v>77</v>
      </c>
      <c r="H54" s="53"/>
      <c r="I54" s="131">
        <v>318762</v>
      </c>
      <c r="J54" s="126"/>
      <c r="K54" s="75">
        <v>420847</v>
      </c>
      <c r="M54" s="75">
        <v>318762</v>
      </c>
      <c r="O54" s="117">
        <v>420768</v>
      </c>
    </row>
    <row r="55" spans="1:15" ht="24" customHeight="1">
      <c r="A55" s="10" t="s">
        <v>40</v>
      </c>
      <c r="E55" s="91"/>
      <c r="F55" s="91"/>
      <c r="H55" s="53"/>
      <c r="I55" s="131">
        <v>605</v>
      </c>
      <c r="J55" s="126"/>
      <c r="K55" s="75">
        <v>1097</v>
      </c>
      <c r="M55" s="75">
        <v>744</v>
      </c>
      <c r="O55" s="117">
        <v>1590</v>
      </c>
    </row>
    <row r="56" spans="1:15" ht="24" customHeight="1">
      <c r="A56" s="10" t="s">
        <v>119</v>
      </c>
      <c r="E56" s="91"/>
      <c r="F56" s="91"/>
      <c r="G56" s="52" t="s">
        <v>67</v>
      </c>
      <c r="H56" s="53"/>
      <c r="I56" s="131">
        <v>8193</v>
      </c>
      <c r="J56" s="126"/>
      <c r="K56" s="75">
        <v>12665</v>
      </c>
      <c r="M56" s="75">
        <v>8193</v>
      </c>
      <c r="O56" s="117">
        <v>12665</v>
      </c>
    </row>
    <row r="57" spans="1:15" ht="24" customHeight="1">
      <c r="A57" s="10" t="s">
        <v>94</v>
      </c>
      <c r="E57" s="91"/>
      <c r="F57" s="91"/>
      <c r="G57" s="52" t="s">
        <v>72</v>
      </c>
      <c r="H57" s="53"/>
      <c r="I57" s="131">
        <v>761586</v>
      </c>
      <c r="J57" s="126"/>
      <c r="K57" s="75">
        <v>149941</v>
      </c>
      <c r="M57" s="75">
        <v>761586</v>
      </c>
      <c r="O57" s="117">
        <v>149941</v>
      </c>
    </row>
    <row r="58" spans="1:15" ht="24" customHeight="1">
      <c r="A58" s="115" t="s">
        <v>162</v>
      </c>
      <c r="B58" s="115"/>
      <c r="E58" s="91"/>
      <c r="F58" s="91"/>
      <c r="H58" s="53"/>
      <c r="I58" s="129"/>
      <c r="J58" s="126"/>
      <c r="K58" s="129"/>
      <c r="L58" s="126"/>
      <c r="M58" s="126"/>
      <c r="O58" s="117"/>
    </row>
    <row r="59" spans="1:15" ht="24" customHeight="1">
      <c r="A59" s="115"/>
      <c r="B59" s="115" t="s">
        <v>163</v>
      </c>
      <c r="E59" s="91"/>
      <c r="F59" s="91"/>
      <c r="G59" s="52" t="s">
        <v>95</v>
      </c>
      <c r="H59" s="53"/>
      <c r="I59" s="131">
        <v>61312</v>
      </c>
      <c r="J59" s="126"/>
      <c r="K59" s="75">
        <v>60934</v>
      </c>
      <c r="M59" s="75">
        <v>61312</v>
      </c>
      <c r="O59" s="117">
        <v>60934</v>
      </c>
    </row>
    <row r="60" spans="1:15" ht="24" customHeight="1">
      <c r="A60" s="115" t="s">
        <v>164</v>
      </c>
      <c r="B60" s="115"/>
      <c r="E60" s="91"/>
      <c r="F60" s="91"/>
      <c r="H60" s="53"/>
      <c r="O60" s="117"/>
    </row>
    <row r="61" spans="1:15" ht="24" customHeight="1">
      <c r="A61" s="115"/>
      <c r="B61" s="115" t="s">
        <v>163</v>
      </c>
      <c r="E61" s="91"/>
      <c r="F61" s="91"/>
      <c r="H61" s="53"/>
      <c r="I61" s="132">
        <v>2094</v>
      </c>
      <c r="J61" s="126"/>
      <c r="K61" s="76">
        <v>83</v>
      </c>
      <c r="M61" s="76">
        <v>2094</v>
      </c>
      <c r="O61" s="118">
        <v>83</v>
      </c>
    </row>
    <row r="62" spans="1:15" ht="24" customHeight="1">
      <c r="A62" s="10" t="s">
        <v>65</v>
      </c>
      <c r="E62" s="91"/>
      <c r="F62" s="91"/>
      <c r="H62" s="53"/>
      <c r="I62" s="132">
        <v>34786</v>
      </c>
      <c r="J62" s="126"/>
      <c r="K62" s="76">
        <v>23497</v>
      </c>
      <c r="M62" s="76">
        <v>27636</v>
      </c>
      <c r="O62" s="118">
        <v>19965</v>
      </c>
    </row>
    <row r="63" spans="1:15" ht="24" customHeight="1">
      <c r="A63" s="10" t="s">
        <v>92</v>
      </c>
      <c r="E63" s="91"/>
      <c r="F63" s="91"/>
      <c r="G63" s="92"/>
      <c r="H63" s="53"/>
      <c r="I63" s="133">
        <v>123462</v>
      </c>
      <c r="J63" s="126"/>
      <c r="K63" s="108">
        <v>77368</v>
      </c>
      <c r="M63" s="108">
        <v>123348</v>
      </c>
      <c r="O63" s="119">
        <v>77286</v>
      </c>
    </row>
    <row r="64" spans="1:15" ht="24" customHeight="1">
      <c r="A64" s="10" t="s">
        <v>4</v>
      </c>
      <c r="E64" s="91"/>
      <c r="F64" s="91"/>
      <c r="G64" s="92"/>
      <c r="H64" s="53"/>
      <c r="I64" s="134">
        <v>87791</v>
      </c>
      <c r="J64" s="126"/>
      <c r="K64" s="36">
        <v>76362</v>
      </c>
      <c r="M64" s="36">
        <v>86677</v>
      </c>
      <c r="O64" s="116">
        <v>74821</v>
      </c>
    </row>
    <row r="65" spans="1:15" ht="24" customHeight="1">
      <c r="A65" s="26" t="s">
        <v>5</v>
      </c>
      <c r="E65" s="91"/>
      <c r="F65" s="91"/>
      <c r="H65" s="53"/>
      <c r="I65" s="135">
        <f>SUM(I54:I64)</f>
        <v>1398591</v>
      </c>
      <c r="J65" s="136"/>
      <c r="K65" s="135">
        <f>SUM(K54:K64)</f>
        <v>822794</v>
      </c>
      <c r="L65" s="136"/>
      <c r="M65" s="135">
        <f>SUM(M54:M64)</f>
        <v>1390352</v>
      </c>
      <c r="O65" s="77">
        <f>SUM(O54:O64)</f>
        <v>818053</v>
      </c>
    </row>
    <row r="66" spans="1:15" ht="24" customHeight="1">
      <c r="A66" s="26" t="s">
        <v>31</v>
      </c>
      <c r="E66" s="91"/>
      <c r="F66" s="91"/>
      <c r="H66" s="53"/>
      <c r="I66" s="137"/>
      <c r="J66" s="136"/>
      <c r="K66" s="137"/>
      <c r="L66" s="136"/>
      <c r="M66" s="137"/>
      <c r="O66" s="97"/>
    </row>
    <row r="67" spans="1:15" ht="24" customHeight="1">
      <c r="A67" s="10" t="s">
        <v>93</v>
      </c>
      <c r="E67" s="91"/>
      <c r="F67" s="91"/>
      <c r="G67" s="52" t="s">
        <v>72</v>
      </c>
      <c r="H67" s="53"/>
      <c r="I67" s="133">
        <v>282838</v>
      </c>
      <c r="J67" s="126"/>
      <c r="K67" s="108">
        <v>695566</v>
      </c>
      <c r="M67" s="108">
        <v>282838</v>
      </c>
      <c r="O67" s="119">
        <v>695566</v>
      </c>
    </row>
    <row r="68" spans="1:15" ht="24" customHeight="1">
      <c r="A68" s="10" t="s">
        <v>147</v>
      </c>
      <c r="E68" s="91"/>
      <c r="F68" s="91"/>
      <c r="H68" s="53"/>
      <c r="I68" s="129"/>
      <c r="J68" s="126"/>
      <c r="K68" s="10"/>
      <c r="M68" s="108"/>
      <c r="O68" s="115"/>
    </row>
    <row r="69" spans="1:15" ht="24" customHeight="1">
      <c r="A69" s="10" t="s">
        <v>132</v>
      </c>
      <c r="E69" s="91"/>
      <c r="F69" s="91"/>
      <c r="G69" s="52" t="s">
        <v>95</v>
      </c>
      <c r="H69" s="53"/>
      <c r="I69" s="133">
        <v>27381</v>
      </c>
      <c r="J69" s="126"/>
      <c r="K69" s="108">
        <v>38684</v>
      </c>
      <c r="M69" s="108">
        <v>27381</v>
      </c>
      <c r="O69" s="119">
        <v>38684</v>
      </c>
    </row>
    <row r="70" spans="1:15" ht="24" customHeight="1">
      <c r="A70" s="10" t="s">
        <v>148</v>
      </c>
      <c r="E70" s="91"/>
      <c r="F70" s="91"/>
      <c r="H70" s="53"/>
      <c r="I70" s="133"/>
      <c r="J70" s="126"/>
      <c r="K70" s="108"/>
      <c r="M70" s="108"/>
      <c r="O70" s="119"/>
    </row>
    <row r="71" spans="1:15" ht="24" customHeight="1">
      <c r="A71" s="10" t="s">
        <v>132</v>
      </c>
      <c r="E71" s="91"/>
      <c r="F71" s="91"/>
      <c r="H71" s="53"/>
      <c r="I71" s="133">
        <v>4509</v>
      </c>
      <c r="J71" s="126"/>
      <c r="K71" s="108">
        <v>0</v>
      </c>
      <c r="M71" s="108">
        <v>4509</v>
      </c>
      <c r="O71" s="119">
        <v>0</v>
      </c>
    </row>
    <row r="72" spans="1:15" ht="24" customHeight="1">
      <c r="A72" s="10" t="s">
        <v>50</v>
      </c>
      <c r="E72" s="91"/>
      <c r="F72" s="91"/>
      <c r="H72" s="53"/>
      <c r="I72" s="133">
        <v>6534</v>
      </c>
      <c r="J72" s="126"/>
      <c r="K72" s="108">
        <v>6302</v>
      </c>
      <c r="M72" s="108">
        <v>6341</v>
      </c>
      <c r="O72" s="119">
        <v>6124</v>
      </c>
    </row>
    <row r="73" spans="1:15" ht="24" customHeight="1">
      <c r="A73" s="26" t="s">
        <v>30</v>
      </c>
      <c r="E73" s="91"/>
      <c r="F73" s="91"/>
      <c r="H73" s="53"/>
      <c r="I73" s="77">
        <f>SUM(I67:I72)</f>
        <v>321262</v>
      </c>
      <c r="K73" s="77">
        <f>SUM(K67:K72)</f>
        <v>740552</v>
      </c>
      <c r="M73" s="77">
        <f>SUM(M67:M72)</f>
        <v>321069</v>
      </c>
      <c r="O73" s="77">
        <f>SUM(O67:O72)</f>
        <v>740374</v>
      </c>
    </row>
    <row r="74" spans="1:15" ht="24" customHeight="1">
      <c r="A74" s="26" t="s">
        <v>6</v>
      </c>
      <c r="E74" s="91"/>
      <c r="F74" s="91"/>
      <c r="H74" s="53"/>
      <c r="I74" s="77">
        <f>I65+I73</f>
        <v>1719853</v>
      </c>
      <c r="K74" s="77">
        <f>K65+K73</f>
        <v>1563346</v>
      </c>
      <c r="M74" s="77">
        <f>M65+M73</f>
        <v>1711421</v>
      </c>
      <c r="O74" s="77">
        <f>O65+O73</f>
        <v>1558427</v>
      </c>
    </row>
    <row r="75" spans="4:8" ht="24" customHeight="1">
      <c r="D75" s="34"/>
      <c r="G75" s="93"/>
      <c r="H75" s="94"/>
    </row>
    <row r="76" spans="1:8" ht="24" customHeight="1">
      <c r="A76" s="10" t="s">
        <v>22</v>
      </c>
      <c r="D76" s="34"/>
      <c r="G76" s="95"/>
      <c r="H76" s="40"/>
    </row>
    <row r="77" spans="1:11" ht="24" customHeight="1">
      <c r="A77" s="13" t="s">
        <v>143</v>
      </c>
      <c r="B77" s="17"/>
      <c r="C77" s="17"/>
      <c r="D77" s="17"/>
      <c r="E77" s="17"/>
      <c r="F77" s="17"/>
      <c r="G77" s="83"/>
      <c r="H77" s="42"/>
      <c r="I77" s="41"/>
      <c r="K77" s="41"/>
    </row>
    <row r="78" spans="1:11" ht="24" customHeight="1">
      <c r="A78" s="18" t="s">
        <v>38</v>
      </c>
      <c r="B78" s="43"/>
      <c r="C78" s="43"/>
      <c r="D78" s="43"/>
      <c r="E78" s="43"/>
      <c r="F78" s="43"/>
      <c r="G78" s="83"/>
      <c r="H78" s="43"/>
      <c r="I78" s="41"/>
      <c r="K78" s="41"/>
    </row>
    <row r="79" spans="1:11" ht="24" customHeight="1">
      <c r="A79" s="18" t="s">
        <v>154</v>
      </c>
      <c r="B79" s="43"/>
      <c r="C79" s="43"/>
      <c r="D79" s="43"/>
      <c r="E79" s="43"/>
      <c r="F79" s="43"/>
      <c r="G79" s="83"/>
      <c r="H79" s="43"/>
      <c r="I79" s="41"/>
      <c r="K79" s="41"/>
    </row>
    <row r="80" spans="2:15" ht="24" customHeight="1">
      <c r="B80" s="44"/>
      <c r="C80" s="44"/>
      <c r="D80" s="44"/>
      <c r="E80" s="44"/>
      <c r="F80" s="44"/>
      <c r="H80" s="44"/>
      <c r="I80" s="45"/>
      <c r="K80" s="45"/>
      <c r="O80" s="45" t="s">
        <v>59</v>
      </c>
    </row>
    <row r="81" spans="2:15" ht="22.5" customHeight="1">
      <c r="B81" s="44"/>
      <c r="C81" s="44"/>
      <c r="D81" s="44"/>
      <c r="E81" s="44"/>
      <c r="F81" s="44"/>
      <c r="H81" s="44"/>
      <c r="I81" s="151" t="s">
        <v>133</v>
      </c>
      <c r="J81" s="151"/>
      <c r="K81" s="151"/>
      <c r="M81" s="150" t="s">
        <v>134</v>
      </c>
      <c r="N81" s="150"/>
      <c r="O81" s="150"/>
    </row>
    <row r="82" spans="2:15" ht="22.5" customHeight="1">
      <c r="B82" s="44"/>
      <c r="C82" s="44"/>
      <c r="D82" s="44"/>
      <c r="E82" s="44"/>
      <c r="F82" s="44"/>
      <c r="G82" s="84" t="s">
        <v>13</v>
      </c>
      <c r="H82" s="85"/>
      <c r="I82" s="49" t="s">
        <v>155</v>
      </c>
      <c r="J82" s="50"/>
      <c r="K82" s="49" t="s">
        <v>160</v>
      </c>
      <c r="M82" s="49" t="s">
        <v>155</v>
      </c>
      <c r="N82" s="50"/>
      <c r="O82" s="49" t="s">
        <v>160</v>
      </c>
    </row>
    <row r="83" spans="2:15" ht="22.5" customHeight="1">
      <c r="B83" s="44"/>
      <c r="C83" s="44"/>
      <c r="D83" s="44"/>
      <c r="E83" s="44"/>
      <c r="F83" s="44"/>
      <c r="G83" s="51"/>
      <c r="H83" s="85"/>
      <c r="I83" s="51" t="s">
        <v>100</v>
      </c>
      <c r="K83" s="51" t="s">
        <v>101</v>
      </c>
      <c r="M83" s="51" t="s">
        <v>100</v>
      </c>
      <c r="N83" s="51"/>
      <c r="O83" s="51" t="s">
        <v>101</v>
      </c>
    </row>
    <row r="84" spans="2:15" ht="22.5" customHeight="1">
      <c r="B84" s="44"/>
      <c r="C84" s="44"/>
      <c r="D84" s="44"/>
      <c r="E84" s="44"/>
      <c r="F84" s="44"/>
      <c r="G84" s="51"/>
      <c r="H84" s="85"/>
      <c r="I84" s="51" t="s">
        <v>102</v>
      </c>
      <c r="K84" s="51"/>
      <c r="M84" s="51" t="s">
        <v>102</v>
      </c>
      <c r="N84" s="51"/>
      <c r="O84" s="51"/>
    </row>
    <row r="85" spans="1:11" ht="24" customHeight="1">
      <c r="A85" s="86" t="s">
        <v>43</v>
      </c>
      <c r="D85" s="20"/>
      <c r="E85" s="20"/>
      <c r="F85" s="20"/>
      <c r="H85" s="20"/>
      <c r="I85" s="96"/>
      <c r="K85" s="96"/>
    </row>
    <row r="86" spans="1:11" ht="24" customHeight="1">
      <c r="A86" s="26" t="s">
        <v>18</v>
      </c>
      <c r="E86" s="91"/>
      <c r="F86" s="91"/>
      <c r="H86" s="53"/>
      <c r="I86" s="72"/>
      <c r="K86" s="72"/>
    </row>
    <row r="87" spans="1:11" ht="24" customHeight="1">
      <c r="A87" s="10" t="s">
        <v>14</v>
      </c>
      <c r="E87" s="91"/>
      <c r="F87" s="91"/>
      <c r="H87" s="53"/>
      <c r="I87" s="98"/>
      <c r="K87" s="98"/>
    </row>
    <row r="88" spans="2:11" ht="24" customHeight="1">
      <c r="B88" s="10" t="s">
        <v>121</v>
      </c>
      <c r="E88" s="91"/>
      <c r="F88" s="91"/>
      <c r="H88" s="53"/>
      <c r="I88" s="98"/>
      <c r="K88" s="98"/>
    </row>
    <row r="89" spans="3:15" ht="24" customHeight="1" thickBot="1">
      <c r="C89" s="10" t="s">
        <v>122</v>
      </c>
      <c r="E89" s="91"/>
      <c r="F89" s="91"/>
      <c r="H89" s="53"/>
      <c r="I89" s="99">
        <v>300000</v>
      </c>
      <c r="K89" s="99">
        <v>300000</v>
      </c>
      <c r="M89" s="99">
        <v>300000</v>
      </c>
      <c r="O89" s="99">
        <v>300000</v>
      </c>
    </row>
    <row r="90" spans="2:11" ht="24" customHeight="1" thickTop="1">
      <c r="B90" s="10" t="s">
        <v>127</v>
      </c>
      <c r="E90" s="91"/>
      <c r="F90" s="91"/>
      <c r="H90" s="53"/>
      <c r="I90" s="100"/>
      <c r="K90" s="100"/>
    </row>
    <row r="91" spans="3:15" ht="24" customHeight="1">
      <c r="C91" s="10" t="s">
        <v>173</v>
      </c>
      <c r="E91" s="91"/>
      <c r="F91" s="91"/>
      <c r="H91" s="53"/>
      <c r="I91" s="101">
        <f>'SE-Conso'!C15</f>
        <v>220719</v>
      </c>
      <c r="K91" s="101">
        <v>220719</v>
      </c>
      <c r="M91" s="5">
        <f>'SE-Separate'!C24</f>
        <v>220719</v>
      </c>
      <c r="O91" s="3">
        <f>'SE-Separate'!C20</f>
        <v>220719</v>
      </c>
    </row>
    <row r="92" spans="1:15" ht="24" customHeight="1">
      <c r="A92" s="10" t="s">
        <v>66</v>
      </c>
      <c r="E92" s="91"/>
      <c r="F92" s="91"/>
      <c r="H92" s="53"/>
      <c r="I92" s="5">
        <f>'SE-Conso'!E15</f>
        <v>76474</v>
      </c>
      <c r="K92" s="5">
        <v>76474</v>
      </c>
      <c r="M92" s="5">
        <f>'SE-Separate'!E24</f>
        <v>76474</v>
      </c>
      <c r="O92" s="3">
        <f>'SE-Separate'!E20</f>
        <v>76474</v>
      </c>
    </row>
    <row r="93" spans="1:15" ht="24" customHeight="1">
      <c r="A93" s="10" t="s">
        <v>120</v>
      </c>
      <c r="E93" s="91"/>
      <c r="F93" s="91"/>
      <c r="G93" s="52" t="s">
        <v>123</v>
      </c>
      <c r="H93" s="53"/>
      <c r="I93" s="101">
        <f>'SE-Conso'!G15</f>
        <v>396403</v>
      </c>
      <c r="K93" s="101">
        <v>396403</v>
      </c>
      <c r="M93" s="5">
        <f>'SE-Separate'!G24</f>
        <v>396403</v>
      </c>
      <c r="O93" s="3">
        <f>'SE-Separate'!G20</f>
        <v>396403</v>
      </c>
    </row>
    <row r="94" spans="1:13" ht="24" customHeight="1">
      <c r="A94" s="10" t="s">
        <v>21</v>
      </c>
      <c r="E94" s="91"/>
      <c r="F94" s="91"/>
      <c r="H94" s="53"/>
      <c r="I94" s="5"/>
      <c r="K94" s="5"/>
      <c r="M94" s="5"/>
    </row>
    <row r="95" spans="2:15" ht="24" customHeight="1">
      <c r="B95" s="10" t="s">
        <v>98</v>
      </c>
      <c r="E95" s="91"/>
      <c r="F95" s="91"/>
      <c r="H95" s="53"/>
      <c r="I95" s="5">
        <f>'SE-Conso'!I15</f>
        <v>30000</v>
      </c>
      <c r="K95" s="5">
        <v>30000</v>
      </c>
      <c r="M95" s="5">
        <f>'SE-Separate'!I24</f>
        <v>30000</v>
      </c>
      <c r="O95" s="3">
        <f>'SE-Separate'!I20</f>
        <v>30000</v>
      </c>
    </row>
    <row r="96" spans="2:15" ht="24" customHeight="1">
      <c r="B96" s="10" t="s">
        <v>99</v>
      </c>
      <c r="E96" s="91"/>
      <c r="F96" s="91"/>
      <c r="H96" s="53"/>
      <c r="I96" s="102">
        <f>'SE-Conso'!K15</f>
        <v>408768</v>
      </c>
      <c r="K96" s="102">
        <v>376153</v>
      </c>
      <c r="M96" s="61">
        <f>'SE-Separate'!K24</f>
        <v>375717</v>
      </c>
      <c r="O96" s="102">
        <f>'SE-Separate'!K20</f>
        <v>358303</v>
      </c>
    </row>
    <row r="97" spans="1:15" ht="24" customHeight="1">
      <c r="A97" s="103" t="s">
        <v>19</v>
      </c>
      <c r="B97" s="26"/>
      <c r="E97" s="91"/>
      <c r="F97" s="91"/>
      <c r="H97" s="53"/>
      <c r="I97" s="56">
        <f>SUM(I91:I96)</f>
        <v>1132364</v>
      </c>
      <c r="K97" s="56">
        <f>SUM(K91:K96)</f>
        <v>1099749</v>
      </c>
      <c r="M97" s="56">
        <f>SUM(M91:M96)</f>
        <v>1099313</v>
      </c>
      <c r="O97" s="56">
        <f>SUM(O91:O96)</f>
        <v>1081899</v>
      </c>
    </row>
    <row r="98" spans="1:15" ht="24" customHeight="1" thickBot="1">
      <c r="A98" s="103" t="s">
        <v>20</v>
      </c>
      <c r="B98" s="26"/>
      <c r="E98" s="91"/>
      <c r="F98" s="91"/>
      <c r="H98" s="53"/>
      <c r="I98" s="62">
        <f>SUM(I74,I97)</f>
        <v>2852217</v>
      </c>
      <c r="K98" s="62">
        <f>SUM(K74,K97)</f>
        <v>2663095</v>
      </c>
      <c r="M98" s="62">
        <f>SUM(M74,M97)</f>
        <v>2810734</v>
      </c>
      <c r="O98" s="62">
        <f>SUM(O74,O97)</f>
        <v>2640326</v>
      </c>
    </row>
    <row r="99" spans="1:15" ht="24" customHeight="1" thickTop="1">
      <c r="A99" s="55"/>
      <c r="E99" s="91"/>
      <c r="F99" s="91"/>
      <c r="H99" s="53"/>
      <c r="I99" s="3">
        <f>SUM(I98-I40)</f>
        <v>0</v>
      </c>
      <c r="K99" s="3">
        <f>SUM(K98-K40)</f>
        <v>0</v>
      </c>
      <c r="M99" s="3">
        <f>SUM(M98-M40)</f>
        <v>0</v>
      </c>
      <c r="O99" s="3">
        <f>SUM(O98-O40)</f>
        <v>0</v>
      </c>
    </row>
    <row r="100" spans="1:11" ht="24" customHeight="1">
      <c r="A100" s="10" t="s">
        <v>22</v>
      </c>
      <c r="D100" s="34"/>
      <c r="G100" s="94"/>
      <c r="H100" s="40"/>
      <c r="I100" s="10"/>
      <c r="K100" s="10"/>
    </row>
    <row r="101" spans="4:8" ht="24" customHeight="1">
      <c r="D101" s="34"/>
      <c r="G101" s="94"/>
      <c r="H101" s="40"/>
    </row>
    <row r="102" spans="1:8" ht="24" customHeight="1">
      <c r="A102" s="104"/>
      <c r="B102" s="104"/>
      <c r="C102" s="104"/>
      <c r="D102" s="104"/>
      <c r="E102" s="104"/>
      <c r="F102" s="104"/>
      <c r="G102" s="94"/>
      <c r="H102" s="40"/>
    </row>
    <row r="103" spans="1:8" ht="24" customHeight="1">
      <c r="A103" s="27"/>
      <c r="B103" s="27"/>
      <c r="C103" s="27"/>
      <c r="D103" s="27"/>
      <c r="E103" s="27"/>
      <c r="F103" s="27"/>
      <c r="G103" s="94"/>
      <c r="H103" s="40"/>
    </row>
    <row r="104" spans="1:8" ht="24" customHeight="1">
      <c r="A104" s="27"/>
      <c r="B104" s="27"/>
      <c r="C104" s="27"/>
      <c r="D104" s="27"/>
      <c r="E104" s="27"/>
      <c r="F104" s="27"/>
      <c r="G104" s="58" t="s">
        <v>106</v>
      </c>
      <c r="H104" s="40"/>
    </row>
    <row r="105" spans="1:8" ht="24" customHeight="1">
      <c r="A105" s="104"/>
      <c r="B105" s="104"/>
      <c r="C105" s="104"/>
      <c r="D105" s="104"/>
      <c r="E105" s="104"/>
      <c r="F105" s="104"/>
      <c r="G105" s="94"/>
      <c r="H105" s="40"/>
    </row>
    <row r="106" spans="5:8" ht="24" customHeight="1">
      <c r="E106" s="91"/>
      <c r="F106" s="91"/>
      <c r="H106" s="53"/>
    </row>
    <row r="107" spans="5:8" ht="22.5" customHeight="1">
      <c r="E107" s="91"/>
      <c r="F107" s="91"/>
      <c r="H107" s="53"/>
    </row>
    <row r="108" spans="5:8" ht="22.5" customHeight="1">
      <c r="E108" s="91"/>
      <c r="F108" s="91"/>
      <c r="H108" s="53"/>
    </row>
    <row r="109" spans="5:8" ht="22.5" customHeight="1">
      <c r="E109" s="91"/>
      <c r="F109" s="91"/>
      <c r="H109" s="53"/>
    </row>
    <row r="110" spans="5:8" ht="22.5" customHeight="1">
      <c r="E110" s="91"/>
      <c r="F110" s="91"/>
      <c r="H110" s="53"/>
    </row>
    <row r="111" spans="5:8" ht="22.5" customHeight="1">
      <c r="E111" s="91"/>
      <c r="F111" s="91"/>
      <c r="H111" s="53"/>
    </row>
    <row r="112" spans="5:8" ht="22.5" customHeight="1">
      <c r="E112" s="91"/>
      <c r="F112" s="91"/>
      <c r="H112" s="53"/>
    </row>
    <row r="113" spans="5:8" ht="22.5" customHeight="1">
      <c r="E113" s="91"/>
      <c r="F113" s="91"/>
      <c r="H113" s="53"/>
    </row>
    <row r="114" spans="5:8" ht="22.5" customHeight="1">
      <c r="E114" s="91"/>
      <c r="F114" s="91"/>
      <c r="H114" s="53"/>
    </row>
    <row r="115" spans="5:8" ht="22.5" customHeight="1">
      <c r="E115" s="91"/>
      <c r="F115" s="91"/>
      <c r="H115" s="53"/>
    </row>
    <row r="116" spans="5:8" ht="22.5" customHeight="1">
      <c r="E116" s="91"/>
      <c r="F116" s="91"/>
      <c r="H116" s="53"/>
    </row>
    <row r="117" spans="5:8" ht="22.5" customHeight="1">
      <c r="E117" s="91"/>
      <c r="F117" s="91"/>
      <c r="H117" s="53"/>
    </row>
    <row r="118" spans="5:8" ht="22.5" customHeight="1">
      <c r="E118" s="91"/>
      <c r="F118" s="91"/>
      <c r="H118" s="53"/>
    </row>
    <row r="119" spans="5:8" ht="22.5" customHeight="1">
      <c r="E119" s="91"/>
      <c r="F119" s="91"/>
      <c r="H119" s="53"/>
    </row>
    <row r="120" spans="5:8" ht="22.5" customHeight="1">
      <c r="E120" s="91"/>
      <c r="F120" s="91"/>
      <c r="H120" s="53"/>
    </row>
    <row r="121" spans="5:8" ht="22.5" customHeight="1">
      <c r="E121" s="91"/>
      <c r="F121" s="91"/>
      <c r="H121" s="53"/>
    </row>
    <row r="122" spans="5:8" ht="22.5" customHeight="1">
      <c r="E122" s="91"/>
      <c r="F122" s="91"/>
      <c r="H122" s="53"/>
    </row>
    <row r="123" spans="5:8" ht="22.5" customHeight="1">
      <c r="E123" s="91"/>
      <c r="F123" s="91"/>
      <c r="H123" s="53"/>
    </row>
    <row r="124" spans="5:8" ht="22.5" customHeight="1">
      <c r="E124" s="91"/>
      <c r="F124" s="91"/>
      <c r="H124" s="53"/>
    </row>
    <row r="125" spans="5:8" ht="22.5" customHeight="1">
      <c r="E125" s="91"/>
      <c r="F125" s="91"/>
      <c r="H125" s="53"/>
    </row>
    <row r="126" spans="5:8" ht="22.5" customHeight="1">
      <c r="E126" s="91"/>
      <c r="F126" s="91"/>
      <c r="H126" s="53"/>
    </row>
  </sheetData>
  <sheetProtection/>
  <mergeCells count="6">
    <mergeCell ref="M5:O5"/>
    <mergeCell ref="M47:O47"/>
    <mergeCell ref="M81:O81"/>
    <mergeCell ref="I5:K5"/>
    <mergeCell ref="I47:K47"/>
    <mergeCell ref="I81:K81"/>
  </mergeCells>
  <printOptions horizontalCentered="1"/>
  <pageMargins left="0.8661417322834646" right="0.35433070866141736" top="0.7874015748031497" bottom="0.1968503937007874" header="0.1968503937007874" footer="0.1968503937007874"/>
  <pageSetup firstPageNumber="2" useFirstPageNumber="1" fitToHeight="0" horizontalDpi="600" verticalDpi="600" orientation="portrait" paperSize="9" scale="82" r:id="rId2"/>
  <rowBreaks count="2" manualBreakCount="2">
    <brk id="42" max="12" man="1"/>
    <brk id="76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showGridLines="0" view="pageBreakPreview" zoomScale="80" zoomScaleSheetLayoutView="80" zoomScalePageLayoutView="0" workbookViewId="0" topLeftCell="A80">
      <selection activeCell="G91" sqref="G91"/>
    </sheetView>
  </sheetViews>
  <sheetFormatPr defaultColWidth="9.140625" defaultRowHeight="21.75"/>
  <cols>
    <col min="1" max="1" width="30.7109375" style="10" customWidth="1"/>
    <col min="2" max="2" width="24.00390625" style="10" customWidth="1"/>
    <col min="3" max="3" width="8.7109375" style="10" customWidth="1"/>
    <col min="4" max="4" width="1.28515625" style="10" customWidth="1"/>
    <col min="5" max="5" width="14.7109375" style="10" customWidth="1"/>
    <col min="6" max="6" width="1.28515625" style="10" customWidth="1"/>
    <col min="7" max="7" width="14.7109375" style="10" customWidth="1"/>
    <col min="8" max="8" width="1.28515625" style="10" customWidth="1"/>
    <col min="9" max="9" width="14.7109375" style="10" customWidth="1"/>
    <col min="10" max="16384" width="9.140625" style="10" customWidth="1"/>
  </cols>
  <sheetData>
    <row r="1" spans="1:9" ht="21.75">
      <c r="A1" s="27"/>
      <c r="B1" s="27"/>
      <c r="C1" s="39"/>
      <c r="D1" s="40"/>
      <c r="E1" s="1"/>
      <c r="I1" s="1" t="s">
        <v>60</v>
      </c>
    </row>
    <row r="2" spans="1:5" ht="21.75">
      <c r="A2" s="13" t="s">
        <v>143</v>
      </c>
      <c r="B2" s="17"/>
      <c r="C2" s="41"/>
      <c r="D2" s="42"/>
      <c r="E2" s="41"/>
    </row>
    <row r="3" spans="1:5" ht="21.75">
      <c r="A3" s="138" t="s">
        <v>165</v>
      </c>
      <c r="B3" s="43"/>
      <c r="C3" s="41"/>
      <c r="D3" s="43"/>
      <c r="E3" s="41"/>
    </row>
    <row r="4" spans="1:5" ht="21.75">
      <c r="A4" s="2" t="s">
        <v>156</v>
      </c>
      <c r="B4" s="44"/>
      <c r="C4" s="41"/>
      <c r="D4" s="43"/>
      <c r="E4" s="41"/>
    </row>
    <row r="5" spans="2:9" ht="21.75">
      <c r="B5" s="44"/>
      <c r="C5" s="45"/>
      <c r="D5" s="44"/>
      <c r="E5" s="46"/>
      <c r="I5" s="46" t="s">
        <v>91</v>
      </c>
    </row>
    <row r="6" spans="2:9" ht="21.75">
      <c r="B6" s="44"/>
      <c r="C6" s="45"/>
      <c r="D6" s="44"/>
      <c r="E6" s="47" t="s">
        <v>133</v>
      </c>
      <c r="G6" s="150" t="s">
        <v>134</v>
      </c>
      <c r="H6" s="150"/>
      <c r="I6" s="150"/>
    </row>
    <row r="7" spans="2:9" ht="21.75">
      <c r="B7" s="44"/>
      <c r="C7" s="48" t="s">
        <v>13</v>
      </c>
      <c r="D7" s="44"/>
      <c r="E7" s="49">
        <v>2562</v>
      </c>
      <c r="G7" s="49">
        <v>2562</v>
      </c>
      <c r="H7" s="50"/>
      <c r="I7" s="49">
        <v>2561</v>
      </c>
    </row>
    <row r="8" spans="1:9" ht="21.75">
      <c r="A8" s="26" t="s">
        <v>58</v>
      </c>
      <c r="C8" s="50"/>
      <c r="D8" s="50"/>
      <c r="E8" s="51"/>
      <c r="G8" s="51"/>
      <c r="H8" s="50"/>
      <c r="I8" s="51"/>
    </row>
    <row r="9" spans="1:9" ht="21.75">
      <c r="A9" s="26" t="s">
        <v>16</v>
      </c>
      <c r="C9" s="52"/>
      <c r="D9" s="53"/>
      <c r="E9" s="39"/>
      <c r="G9" s="39"/>
      <c r="H9" s="53"/>
      <c r="I9" s="39"/>
    </row>
    <row r="10" spans="1:9" ht="21.75">
      <c r="A10" s="10" t="s">
        <v>25</v>
      </c>
      <c r="C10" s="52" t="s">
        <v>108</v>
      </c>
      <c r="D10" s="53"/>
      <c r="E10" s="127">
        <v>66845</v>
      </c>
      <c r="F10" s="126"/>
      <c r="G10" s="127">
        <v>66845</v>
      </c>
      <c r="H10" s="54"/>
      <c r="I10" s="3">
        <v>64568</v>
      </c>
    </row>
    <row r="11" spans="1:9" ht="21.75">
      <c r="A11" s="10" t="s">
        <v>27</v>
      </c>
      <c r="C11" s="52" t="s">
        <v>114</v>
      </c>
      <c r="D11" s="53"/>
      <c r="E11" s="139">
        <v>36455</v>
      </c>
      <c r="F11" s="126"/>
      <c r="G11" s="139">
        <v>10842</v>
      </c>
      <c r="H11" s="54"/>
      <c r="I11" s="100">
        <v>41654</v>
      </c>
    </row>
    <row r="12" spans="1:9" ht="21.75">
      <c r="A12" s="55" t="s">
        <v>26</v>
      </c>
      <c r="C12" s="52" t="s">
        <v>118</v>
      </c>
      <c r="D12" s="53"/>
      <c r="E12" s="130">
        <v>8526</v>
      </c>
      <c r="F12" s="126"/>
      <c r="G12" s="130">
        <v>8526</v>
      </c>
      <c r="H12" s="54"/>
      <c r="I12" s="101">
        <v>7420</v>
      </c>
    </row>
    <row r="13" spans="1:9" ht="21.75">
      <c r="A13" s="26" t="s">
        <v>7</v>
      </c>
      <c r="C13" s="52"/>
      <c r="D13" s="53"/>
      <c r="E13" s="140">
        <f>SUM(E10:E12)</f>
        <v>111826</v>
      </c>
      <c r="F13" s="126"/>
      <c r="G13" s="140">
        <f>SUM(G10:G12)</f>
        <v>86213</v>
      </c>
      <c r="H13" s="54"/>
      <c r="I13" s="120">
        <f>SUM(I10:I12)</f>
        <v>113642</v>
      </c>
    </row>
    <row r="14" spans="1:9" ht="21.75">
      <c r="A14" s="26" t="s">
        <v>15</v>
      </c>
      <c r="C14" s="52"/>
      <c r="D14" s="53"/>
      <c r="E14" s="130"/>
      <c r="F14" s="126"/>
      <c r="G14" s="130"/>
      <c r="H14" s="54"/>
      <c r="I14" s="114"/>
    </row>
    <row r="15" spans="1:11" ht="21.75">
      <c r="A15" s="10" t="s">
        <v>186</v>
      </c>
      <c r="C15" s="52"/>
      <c r="D15" s="53"/>
      <c r="E15" s="130">
        <v>11140</v>
      </c>
      <c r="F15" s="126"/>
      <c r="G15" s="130">
        <v>5163</v>
      </c>
      <c r="H15" s="54"/>
      <c r="I15" s="101">
        <v>11858</v>
      </c>
      <c r="J15" s="57"/>
      <c r="K15" s="57"/>
    </row>
    <row r="16" spans="1:9" ht="21.75">
      <c r="A16" s="58" t="s">
        <v>33</v>
      </c>
      <c r="C16" s="52"/>
      <c r="D16" s="53"/>
      <c r="E16" s="130">
        <v>19716</v>
      </c>
      <c r="F16" s="126"/>
      <c r="G16" s="130">
        <v>19344</v>
      </c>
      <c r="H16" s="54"/>
      <c r="I16" s="101">
        <v>21386</v>
      </c>
    </row>
    <row r="17" spans="1:9" ht="21.75">
      <c r="A17" s="58" t="s">
        <v>96</v>
      </c>
      <c r="C17" s="52" t="s">
        <v>104</v>
      </c>
      <c r="D17" s="53"/>
      <c r="E17" s="130">
        <v>20918</v>
      </c>
      <c r="F17" s="126"/>
      <c r="G17" s="130">
        <v>20918</v>
      </c>
      <c r="H17" s="54"/>
      <c r="I17" s="101">
        <v>17085</v>
      </c>
    </row>
    <row r="18" spans="1:9" ht="21.75">
      <c r="A18" s="26" t="s">
        <v>9</v>
      </c>
      <c r="C18" s="52"/>
      <c r="D18" s="53"/>
      <c r="E18" s="140">
        <f>SUM(E15:E17)</f>
        <v>51774</v>
      </c>
      <c r="F18" s="126"/>
      <c r="G18" s="140">
        <f>SUM(G15:G17)</f>
        <v>45425</v>
      </c>
      <c r="H18" s="54"/>
      <c r="I18" s="56">
        <f>SUM(I15:I17)</f>
        <v>50329</v>
      </c>
    </row>
    <row r="19" spans="1:9" ht="21.75">
      <c r="A19" s="59" t="s">
        <v>44</v>
      </c>
      <c r="B19" s="26"/>
      <c r="C19" s="52"/>
      <c r="D19" s="53"/>
      <c r="E19" s="130">
        <f>E13-E18</f>
        <v>60052</v>
      </c>
      <c r="F19" s="126"/>
      <c r="G19" s="130">
        <f>G13-G18</f>
        <v>40788</v>
      </c>
      <c r="H19" s="54"/>
      <c r="I19" s="5">
        <f>I13-I18</f>
        <v>63313</v>
      </c>
    </row>
    <row r="20" spans="1:9" ht="21.75">
      <c r="A20" s="10" t="s">
        <v>29</v>
      </c>
      <c r="C20" s="60"/>
      <c r="D20" s="53"/>
      <c r="E20" s="141">
        <v>-18673</v>
      </c>
      <c r="F20" s="126"/>
      <c r="G20" s="141">
        <v>-18673</v>
      </c>
      <c r="H20" s="54"/>
      <c r="I20" s="109">
        <v>-17363</v>
      </c>
    </row>
    <row r="21" spans="1:9" ht="21.75">
      <c r="A21" s="59" t="s">
        <v>45</v>
      </c>
      <c r="C21" s="52"/>
      <c r="D21" s="53"/>
      <c r="E21" s="139">
        <f>SUM(E19:E20)</f>
        <v>41379</v>
      </c>
      <c r="F21" s="126"/>
      <c r="G21" s="139">
        <f>SUM(G19:G20)</f>
        <v>22115</v>
      </c>
      <c r="H21" s="54"/>
      <c r="I21" s="4">
        <f>SUM(I19:I20)</f>
        <v>45950</v>
      </c>
    </row>
    <row r="22" spans="1:9" ht="21.75">
      <c r="A22" s="10" t="s">
        <v>46</v>
      </c>
      <c r="C22" s="52" t="s">
        <v>105</v>
      </c>
      <c r="D22" s="53"/>
      <c r="E22" s="133">
        <v>-8764</v>
      </c>
      <c r="F22" s="126"/>
      <c r="G22" s="133">
        <v>-4701</v>
      </c>
      <c r="H22" s="54"/>
      <c r="I22" s="108">
        <v>-9172</v>
      </c>
    </row>
    <row r="23" spans="1:9" ht="21.75">
      <c r="A23" s="26" t="s">
        <v>70</v>
      </c>
      <c r="C23" s="52"/>
      <c r="D23" s="53"/>
      <c r="E23" s="140">
        <f>SUM(E21:E22)</f>
        <v>32615</v>
      </c>
      <c r="F23" s="126"/>
      <c r="G23" s="140">
        <f>SUM(G21:G22)</f>
        <v>17414</v>
      </c>
      <c r="H23" s="54"/>
      <c r="I23" s="56">
        <f>SUM(I21:I22)</f>
        <v>36778</v>
      </c>
    </row>
    <row r="24" spans="1:9" ht="21.75">
      <c r="A24" s="26"/>
      <c r="C24" s="52"/>
      <c r="D24" s="53"/>
      <c r="E24" s="139"/>
      <c r="F24" s="126"/>
      <c r="G24" s="139"/>
      <c r="H24" s="54"/>
      <c r="I24" s="4"/>
    </row>
    <row r="25" spans="1:9" ht="21.75">
      <c r="A25" s="26" t="s">
        <v>86</v>
      </c>
      <c r="C25" s="52"/>
      <c r="D25" s="53"/>
      <c r="E25" s="142">
        <v>0</v>
      </c>
      <c r="F25" s="126"/>
      <c r="G25" s="142">
        <v>0</v>
      </c>
      <c r="H25" s="54"/>
      <c r="I25" s="61">
        <v>0</v>
      </c>
    </row>
    <row r="26" spans="1:9" ht="21.75">
      <c r="A26" s="26"/>
      <c r="C26" s="52"/>
      <c r="D26" s="53"/>
      <c r="E26" s="139"/>
      <c r="F26" s="126"/>
      <c r="G26" s="139"/>
      <c r="H26" s="54"/>
      <c r="I26" s="4"/>
    </row>
    <row r="27" spans="1:9" ht="22.5" thickBot="1">
      <c r="A27" s="26" t="s">
        <v>61</v>
      </c>
      <c r="C27" s="52"/>
      <c r="D27" s="53"/>
      <c r="E27" s="143">
        <f>SUM(E23:E25)</f>
        <v>32615</v>
      </c>
      <c r="F27" s="126"/>
      <c r="G27" s="143">
        <f>SUM(G23:G25)</f>
        <v>17414</v>
      </c>
      <c r="H27" s="54"/>
      <c r="I27" s="62">
        <f>SUM(I23:I25)</f>
        <v>36778</v>
      </c>
    </row>
    <row r="28" spans="1:9" ht="22.5" thickTop="1">
      <c r="A28" s="26"/>
      <c r="C28" s="52"/>
      <c r="D28" s="53"/>
      <c r="E28" s="139"/>
      <c r="F28" s="126"/>
      <c r="G28" s="139"/>
      <c r="H28" s="54"/>
      <c r="I28" s="4"/>
    </row>
    <row r="29" spans="1:9" ht="21.75">
      <c r="A29" s="26" t="s">
        <v>78</v>
      </c>
      <c r="B29" s="27"/>
      <c r="C29" s="63">
        <v>22</v>
      </c>
      <c r="D29" s="64"/>
      <c r="E29" s="144"/>
      <c r="F29" s="126"/>
      <c r="G29" s="144"/>
      <c r="H29" s="27"/>
      <c r="I29" s="27"/>
    </row>
    <row r="30" spans="1:10" ht="22.5" thickBot="1">
      <c r="A30" s="10" t="s">
        <v>131</v>
      </c>
      <c r="B30" s="27"/>
      <c r="C30" s="65"/>
      <c r="D30" s="64"/>
      <c r="E30" s="145">
        <v>0.15</v>
      </c>
      <c r="F30" s="146"/>
      <c r="G30" s="145">
        <v>0.08</v>
      </c>
      <c r="H30" s="66"/>
      <c r="I30" s="121">
        <v>0.17</v>
      </c>
      <c r="J30" s="67"/>
    </row>
    <row r="31" spans="1:9" ht="23.25" thickBot="1" thickTop="1">
      <c r="A31" s="10" t="s">
        <v>130</v>
      </c>
      <c r="B31" s="27"/>
      <c r="C31" s="65"/>
      <c r="D31" s="64"/>
      <c r="E31" s="145">
        <v>0.13</v>
      </c>
      <c r="F31" s="126"/>
      <c r="G31" s="145">
        <v>0.07</v>
      </c>
      <c r="H31" s="66"/>
      <c r="I31" s="121">
        <v>0.14</v>
      </c>
    </row>
    <row r="32" spans="2:5" ht="22.5" thickTop="1">
      <c r="B32" s="27"/>
      <c r="C32" s="65"/>
      <c r="D32" s="64"/>
      <c r="E32" s="65"/>
    </row>
    <row r="33" spans="1:5" ht="21.75">
      <c r="A33" s="10" t="s">
        <v>22</v>
      </c>
      <c r="C33" s="39"/>
      <c r="D33" s="40"/>
      <c r="E33" s="39"/>
    </row>
    <row r="34" spans="1:9" ht="21.75">
      <c r="A34" s="27"/>
      <c r="B34" s="27"/>
      <c r="C34" s="39"/>
      <c r="D34" s="40"/>
      <c r="E34" s="1"/>
      <c r="I34" s="1" t="s">
        <v>60</v>
      </c>
    </row>
    <row r="35" spans="1:5" ht="21.75">
      <c r="A35" s="13" t="s">
        <v>143</v>
      </c>
      <c r="B35" s="68"/>
      <c r="C35" s="69"/>
      <c r="D35" s="70"/>
      <c r="E35" s="69"/>
    </row>
    <row r="36" spans="1:5" ht="21.75">
      <c r="A36" s="68" t="s">
        <v>47</v>
      </c>
      <c r="B36" s="68"/>
      <c r="C36" s="69"/>
      <c r="D36" s="70"/>
      <c r="E36" s="69"/>
    </row>
    <row r="37" spans="1:5" ht="21.75">
      <c r="A37" s="2" t="s">
        <v>156</v>
      </c>
      <c r="B37" s="44"/>
      <c r="C37" s="41"/>
      <c r="D37" s="43"/>
      <c r="E37" s="41"/>
    </row>
    <row r="38" spans="2:9" ht="21.75">
      <c r="B38" s="44"/>
      <c r="C38" s="45"/>
      <c r="D38" s="44"/>
      <c r="E38" s="45"/>
      <c r="I38" s="45" t="s">
        <v>59</v>
      </c>
    </row>
    <row r="39" spans="2:9" ht="21.75">
      <c r="B39" s="44"/>
      <c r="C39" s="45"/>
      <c r="D39" s="44"/>
      <c r="E39" s="47" t="s">
        <v>133</v>
      </c>
      <c r="G39" s="150" t="s">
        <v>134</v>
      </c>
      <c r="H39" s="150"/>
      <c r="I39" s="150"/>
    </row>
    <row r="40" spans="2:9" ht="21.75">
      <c r="B40" s="44"/>
      <c r="C40" s="48" t="s">
        <v>13</v>
      </c>
      <c r="E40" s="49">
        <v>2562</v>
      </c>
      <c r="G40" s="49">
        <v>2562</v>
      </c>
      <c r="H40" s="50"/>
      <c r="I40" s="49">
        <v>2561</v>
      </c>
    </row>
    <row r="41" spans="1:9" ht="21.75">
      <c r="A41" s="71" t="s">
        <v>48</v>
      </c>
      <c r="B41" s="71"/>
      <c r="E41" s="72"/>
      <c r="G41" s="72"/>
      <c r="H41" s="73"/>
      <c r="I41" s="72"/>
    </row>
    <row r="42" spans="1:9" ht="21.75">
      <c r="A42" s="74" t="s">
        <v>45</v>
      </c>
      <c r="B42" s="74"/>
      <c r="E42" s="7">
        <f>SUM(E21)</f>
        <v>41379</v>
      </c>
      <c r="G42" s="7">
        <f>SUM(G21)</f>
        <v>22115</v>
      </c>
      <c r="H42" s="7"/>
      <c r="I42" s="7">
        <f>SUM(I21)</f>
        <v>45950</v>
      </c>
    </row>
    <row r="43" spans="1:9" ht="21.75">
      <c r="A43" s="74" t="s">
        <v>83</v>
      </c>
      <c r="B43" s="74"/>
      <c r="E43" s="8"/>
      <c r="G43" s="8"/>
      <c r="H43" s="7"/>
      <c r="I43" s="8"/>
    </row>
    <row r="44" spans="1:8" ht="21.75">
      <c r="A44" s="74" t="s">
        <v>49</v>
      </c>
      <c r="B44" s="74"/>
      <c r="H44" s="7"/>
    </row>
    <row r="45" spans="1:9" ht="21.75">
      <c r="A45" s="74" t="s">
        <v>73</v>
      </c>
      <c r="B45" s="74"/>
      <c r="E45" s="134">
        <v>2247</v>
      </c>
      <c r="G45" s="8">
        <v>2232</v>
      </c>
      <c r="H45" s="7"/>
      <c r="I45" s="116">
        <v>774</v>
      </c>
    </row>
    <row r="46" spans="1:9" ht="21.75">
      <c r="A46" s="74" t="s">
        <v>107</v>
      </c>
      <c r="B46" s="74"/>
      <c r="C46" s="149">
        <v>9</v>
      </c>
      <c r="E46" s="134">
        <v>20918</v>
      </c>
      <c r="G46" s="8">
        <v>20918</v>
      </c>
      <c r="H46" s="7"/>
      <c r="I46" s="36">
        <v>17085</v>
      </c>
    </row>
    <row r="47" spans="1:9" ht="21.75">
      <c r="A47" s="74" t="s">
        <v>178</v>
      </c>
      <c r="B47" s="74"/>
      <c r="C47" s="149">
        <v>3</v>
      </c>
      <c r="E47" s="134">
        <v>-3</v>
      </c>
      <c r="G47" s="8">
        <v>-3</v>
      </c>
      <c r="H47" s="7"/>
      <c r="I47" s="36">
        <v>-539</v>
      </c>
    </row>
    <row r="48" spans="1:9" ht="21.75">
      <c r="A48" s="74" t="s">
        <v>174</v>
      </c>
      <c r="C48" s="149">
        <v>3</v>
      </c>
      <c r="E48" s="134">
        <v>-94</v>
      </c>
      <c r="G48" s="8">
        <v>-94</v>
      </c>
      <c r="H48" s="7"/>
      <c r="I48" s="116">
        <v>0</v>
      </c>
    </row>
    <row r="49" spans="1:9" ht="21.75">
      <c r="A49" s="74" t="s">
        <v>168</v>
      </c>
      <c r="C49" s="149"/>
      <c r="E49" s="134">
        <v>676</v>
      </c>
      <c r="G49" s="8">
        <v>676</v>
      </c>
      <c r="H49" s="7"/>
      <c r="I49" s="116">
        <v>-1</v>
      </c>
    </row>
    <row r="50" spans="1:9" ht="21.75">
      <c r="A50" s="74" t="s">
        <v>74</v>
      </c>
      <c r="B50" s="74"/>
      <c r="E50" s="134">
        <v>-7701</v>
      </c>
      <c r="G50" s="36">
        <v>-7701</v>
      </c>
      <c r="H50" s="7"/>
      <c r="I50" s="36">
        <v>-7209</v>
      </c>
    </row>
    <row r="51" spans="1:9" ht="21.75">
      <c r="A51" s="74" t="s">
        <v>75</v>
      </c>
      <c r="B51" s="74"/>
      <c r="E51" s="133">
        <v>232</v>
      </c>
      <c r="G51" s="7">
        <v>217</v>
      </c>
      <c r="H51" s="7"/>
      <c r="I51" s="119">
        <v>176</v>
      </c>
    </row>
    <row r="52" spans="1:9" ht="21.75">
      <c r="A52" s="74" t="s">
        <v>89</v>
      </c>
      <c r="B52" s="74"/>
      <c r="E52" s="141">
        <v>18673</v>
      </c>
      <c r="G52" s="6">
        <v>18673</v>
      </c>
      <c r="H52" s="7"/>
      <c r="I52" s="122">
        <v>17363</v>
      </c>
    </row>
    <row r="53" spans="1:5" ht="21.75">
      <c r="A53" s="74" t="s">
        <v>111</v>
      </c>
      <c r="B53" s="74"/>
      <c r="E53" s="126"/>
    </row>
    <row r="54" spans="1:9" ht="21.75">
      <c r="A54" s="74" t="s">
        <v>112</v>
      </c>
      <c r="B54" s="74"/>
      <c r="E54" s="133">
        <f>SUM(E42:E52)</f>
        <v>76327</v>
      </c>
      <c r="G54" s="7">
        <f>SUM(G42:G52)</f>
        <v>57033</v>
      </c>
      <c r="H54" s="7"/>
      <c r="I54" s="7">
        <f>SUM(I42:I52)</f>
        <v>73599</v>
      </c>
    </row>
    <row r="55" spans="1:9" ht="21.75">
      <c r="A55" s="74" t="s">
        <v>63</v>
      </c>
      <c r="B55" s="74"/>
      <c r="E55" s="147"/>
      <c r="G55" s="73"/>
      <c r="H55" s="73"/>
      <c r="I55" s="73"/>
    </row>
    <row r="56" spans="1:9" ht="21.75">
      <c r="A56" s="74" t="s">
        <v>52</v>
      </c>
      <c r="B56" s="74"/>
      <c r="E56" s="134">
        <v>2047</v>
      </c>
      <c r="G56" s="8">
        <v>2121</v>
      </c>
      <c r="H56" s="7"/>
      <c r="I56" s="36">
        <v>1433</v>
      </c>
    </row>
    <row r="57" spans="1:9" ht="21.75">
      <c r="A57" s="74" t="s">
        <v>84</v>
      </c>
      <c r="B57" s="74"/>
      <c r="E57" s="134">
        <v>-124189</v>
      </c>
      <c r="G57" s="8">
        <v>-124189</v>
      </c>
      <c r="H57" s="7"/>
      <c r="I57" s="36">
        <v>25379</v>
      </c>
    </row>
    <row r="58" spans="1:9" ht="21.75">
      <c r="A58" s="74" t="s">
        <v>85</v>
      </c>
      <c r="B58" s="74"/>
      <c r="E58" s="134">
        <v>73893</v>
      </c>
      <c r="G58" s="8">
        <v>73893</v>
      </c>
      <c r="H58" s="7"/>
      <c r="I58" s="36">
        <v>-8286</v>
      </c>
    </row>
    <row r="59" spans="1:9" ht="21.75">
      <c r="A59" s="74" t="s">
        <v>87</v>
      </c>
      <c r="B59" s="74"/>
      <c r="E59" s="148">
        <v>3498</v>
      </c>
      <c r="G59" s="39">
        <v>3498</v>
      </c>
      <c r="H59" s="7"/>
      <c r="I59" s="112">
        <v>22703</v>
      </c>
    </row>
    <row r="60" spans="1:9" ht="21.75">
      <c r="A60" s="74" t="s">
        <v>88</v>
      </c>
      <c r="B60" s="74"/>
      <c r="E60" s="134">
        <v>20243</v>
      </c>
      <c r="G60" s="8">
        <v>20243</v>
      </c>
      <c r="H60" s="7"/>
      <c r="I60" s="116">
        <v>15855</v>
      </c>
    </row>
    <row r="61" spans="1:9" ht="21.75">
      <c r="A61" s="74" t="s">
        <v>53</v>
      </c>
      <c r="B61" s="74"/>
      <c r="E61" s="134">
        <v>-1433</v>
      </c>
      <c r="G61" s="8">
        <v>-1487</v>
      </c>
      <c r="H61" s="7"/>
      <c r="I61" s="36">
        <v>-10495</v>
      </c>
    </row>
    <row r="62" spans="1:9" ht="21.75">
      <c r="A62" s="74" t="s">
        <v>169</v>
      </c>
      <c r="B62" s="74"/>
      <c r="E62" s="131"/>
      <c r="G62" s="75"/>
      <c r="H62" s="76"/>
      <c r="I62" s="117"/>
    </row>
    <row r="63" spans="1:9" ht="21.75">
      <c r="A63" s="74" t="s">
        <v>54</v>
      </c>
      <c r="B63" s="74"/>
      <c r="E63" s="134">
        <v>-492</v>
      </c>
      <c r="G63" s="8">
        <v>-846</v>
      </c>
      <c r="H63" s="7"/>
      <c r="I63" s="36">
        <v>86</v>
      </c>
    </row>
    <row r="64" spans="1:9" ht="21.75">
      <c r="A64" s="74" t="s">
        <v>55</v>
      </c>
      <c r="B64" s="74"/>
      <c r="E64" s="141">
        <v>57599</v>
      </c>
      <c r="G64" s="6">
        <v>57994</v>
      </c>
      <c r="H64" s="7"/>
      <c r="I64" s="109">
        <v>77435</v>
      </c>
    </row>
    <row r="65" spans="1:9" ht="21.75">
      <c r="A65" s="74" t="s">
        <v>48</v>
      </c>
      <c r="B65" s="74"/>
      <c r="E65" s="7">
        <f>SUM(E56:E64)+E54</f>
        <v>107493</v>
      </c>
      <c r="G65" s="7">
        <f>SUM(G56:G64)+G54</f>
        <v>88260</v>
      </c>
      <c r="H65" s="7"/>
      <c r="I65" s="7">
        <f>SUM(I56:I64)+I54</f>
        <v>197709</v>
      </c>
    </row>
    <row r="66" spans="1:9" ht="21.75">
      <c r="A66" s="74" t="s">
        <v>150</v>
      </c>
      <c r="B66" s="74"/>
      <c r="E66" s="133">
        <v>-18971</v>
      </c>
      <c r="G66" s="7">
        <v>-18971</v>
      </c>
      <c r="H66" s="7"/>
      <c r="I66" s="108">
        <v>-13113</v>
      </c>
    </row>
    <row r="67" spans="1:9" ht="21.75">
      <c r="A67" s="74" t="s">
        <v>151</v>
      </c>
      <c r="B67" s="74"/>
      <c r="E67" s="133">
        <v>-1362</v>
      </c>
      <c r="G67" s="7">
        <v>-914</v>
      </c>
      <c r="H67" s="7"/>
      <c r="I67" s="108">
        <v>-1012</v>
      </c>
    </row>
    <row r="68" spans="1:9" ht="21.75">
      <c r="A68" s="71" t="s">
        <v>170</v>
      </c>
      <c r="B68" s="71"/>
      <c r="E68" s="77">
        <f>SUM(E65:E67)</f>
        <v>87160</v>
      </c>
      <c r="G68" s="77">
        <f>SUM(G65:G67)</f>
        <v>68375</v>
      </c>
      <c r="H68" s="7"/>
      <c r="I68" s="77">
        <f>SUM(I65:I67)</f>
        <v>183584</v>
      </c>
    </row>
    <row r="69" spans="1:5" ht="21.75">
      <c r="A69" s="71"/>
      <c r="B69" s="71"/>
      <c r="E69" s="7"/>
    </row>
    <row r="70" spans="1:5" ht="21.75">
      <c r="A70" s="10" t="s">
        <v>22</v>
      </c>
      <c r="C70" s="72"/>
      <c r="D70" s="73"/>
      <c r="E70" s="72"/>
    </row>
    <row r="71" spans="1:9" ht="21.75">
      <c r="A71" s="27"/>
      <c r="B71" s="27"/>
      <c r="C71" s="39"/>
      <c r="D71" s="40"/>
      <c r="E71" s="1"/>
      <c r="I71" s="1" t="s">
        <v>60</v>
      </c>
    </row>
    <row r="72" spans="1:5" ht="21.75">
      <c r="A72" s="13" t="s">
        <v>143</v>
      </c>
      <c r="B72" s="68"/>
      <c r="C72" s="69"/>
      <c r="D72" s="70"/>
      <c r="E72" s="69"/>
    </row>
    <row r="73" spans="1:5" ht="21.75">
      <c r="A73" s="68" t="s">
        <v>51</v>
      </c>
      <c r="B73" s="68"/>
      <c r="C73" s="69"/>
      <c r="D73" s="70"/>
      <c r="E73" s="69"/>
    </row>
    <row r="74" spans="1:5" ht="21.75">
      <c r="A74" s="2" t="s">
        <v>156</v>
      </c>
      <c r="B74" s="44"/>
      <c r="C74" s="41"/>
      <c r="D74" s="43"/>
      <c r="E74" s="41"/>
    </row>
    <row r="75" spans="2:9" ht="21.75">
      <c r="B75" s="44"/>
      <c r="C75" s="45"/>
      <c r="D75" s="44"/>
      <c r="E75" s="45"/>
      <c r="I75" s="45" t="s">
        <v>59</v>
      </c>
    </row>
    <row r="76" spans="2:9" ht="21.75">
      <c r="B76" s="44"/>
      <c r="C76" s="45"/>
      <c r="D76" s="44"/>
      <c r="E76" s="47" t="s">
        <v>133</v>
      </c>
      <c r="G76" s="150" t="s">
        <v>134</v>
      </c>
      <c r="H76" s="150"/>
      <c r="I76" s="150"/>
    </row>
    <row r="77" spans="2:9" ht="21.75">
      <c r="B77" s="44"/>
      <c r="C77" s="48" t="s">
        <v>13</v>
      </c>
      <c r="E77" s="49">
        <v>2562</v>
      </c>
      <c r="G77" s="49">
        <v>2562</v>
      </c>
      <c r="H77" s="50"/>
      <c r="I77" s="49">
        <v>2561</v>
      </c>
    </row>
    <row r="78" spans="1:9" ht="21.75">
      <c r="A78" s="71" t="s">
        <v>56</v>
      </c>
      <c r="B78" s="71"/>
      <c r="E78" s="8"/>
      <c r="G78" s="8"/>
      <c r="H78" s="7"/>
      <c r="I78" s="8"/>
    </row>
    <row r="79" spans="1:9" ht="21.75">
      <c r="A79" s="74" t="s">
        <v>146</v>
      </c>
      <c r="B79" s="74"/>
      <c r="C79" s="149">
        <v>3</v>
      </c>
      <c r="E79" s="147">
        <v>-215000</v>
      </c>
      <c r="G79" s="73">
        <v>-215000</v>
      </c>
      <c r="H79" s="73"/>
      <c r="I79" s="123">
        <v>-190000</v>
      </c>
    </row>
    <row r="80" spans="1:9" ht="21.75">
      <c r="A80" s="74" t="s">
        <v>179</v>
      </c>
      <c r="B80" s="74"/>
      <c r="E80" s="147">
        <v>100000</v>
      </c>
      <c r="G80" s="73">
        <v>100000</v>
      </c>
      <c r="H80" s="73"/>
      <c r="I80" s="123">
        <v>0</v>
      </c>
    </row>
    <row r="81" spans="1:9" ht="21.75">
      <c r="A81" s="74" t="s">
        <v>153</v>
      </c>
      <c r="B81" s="74"/>
      <c r="E81" s="134">
        <v>-16167</v>
      </c>
      <c r="G81" s="8">
        <v>-16167</v>
      </c>
      <c r="H81" s="7"/>
      <c r="I81" s="36">
        <v>-82532</v>
      </c>
    </row>
    <row r="82" spans="1:9" ht="21.75">
      <c r="A82" s="74" t="s">
        <v>79</v>
      </c>
      <c r="B82" s="74"/>
      <c r="E82" s="134">
        <v>-10879</v>
      </c>
      <c r="G82" s="8">
        <v>-10744</v>
      </c>
      <c r="H82" s="7"/>
      <c r="I82" s="36">
        <v>-323</v>
      </c>
    </row>
    <row r="83" spans="1:9" ht="21.75">
      <c r="A83" s="74" t="s">
        <v>80</v>
      </c>
      <c r="B83" s="74"/>
      <c r="E83" s="134">
        <v>1009</v>
      </c>
      <c r="G83" s="8">
        <v>1009</v>
      </c>
      <c r="H83" s="7"/>
      <c r="I83" s="116">
        <v>1</v>
      </c>
    </row>
    <row r="84" spans="1:9" ht="21.75">
      <c r="A84" s="74" t="s">
        <v>126</v>
      </c>
      <c r="B84" s="74"/>
      <c r="E84" s="134">
        <v>-95</v>
      </c>
      <c r="G84" s="8">
        <v>-95</v>
      </c>
      <c r="H84" s="7"/>
      <c r="I84" s="116">
        <v>-1334</v>
      </c>
    </row>
    <row r="85" spans="1:9" ht="21.75">
      <c r="A85" s="71" t="s">
        <v>152</v>
      </c>
      <c r="B85" s="71"/>
      <c r="E85" s="135">
        <f>SUM(E79:E84)</f>
        <v>-141132</v>
      </c>
      <c r="G85" s="77">
        <f>SUM(G79:G84)</f>
        <v>-140997</v>
      </c>
      <c r="H85" s="7"/>
      <c r="I85" s="77">
        <f>SUM(I79:I84)</f>
        <v>-274188</v>
      </c>
    </row>
    <row r="86" spans="1:9" ht="21.75">
      <c r="A86" s="71" t="s">
        <v>57</v>
      </c>
      <c r="B86" s="71"/>
      <c r="E86" s="130"/>
      <c r="G86" s="72"/>
      <c r="H86" s="73"/>
      <c r="I86" s="72"/>
    </row>
    <row r="87" spans="1:9" ht="21.75">
      <c r="A87" s="74" t="s">
        <v>184</v>
      </c>
      <c r="B87" s="71"/>
      <c r="E87" s="130"/>
      <c r="G87" s="72"/>
      <c r="H87" s="73"/>
      <c r="I87" s="72"/>
    </row>
    <row r="88" spans="1:9" ht="21.75">
      <c r="A88" s="74" t="s">
        <v>187</v>
      </c>
      <c r="B88" s="74"/>
      <c r="E88" s="134">
        <v>-102085</v>
      </c>
      <c r="G88" s="7">
        <v>-102006</v>
      </c>
      <c r="H88" s="7"/>
      <c r="I88" s="108">
        <v>-206711</v>
      </c>
    </row>
    <row r="89" spans="1:9" ht="21.75">
      <c r="A89" s="74" t="s">
        <v>90</v>
      </c>
      <c r="B89" s="74"/>
      <c r="C89" s="149">
        <v>15</v>
      </c>
      <c r="E89" s="134">
        <v>-4472</v>
      </c>
      <c r="G89" s="8">
        <v>-4472</v>
      </c>
      <c r="H89" s="7"/>
      <c r="I89" s="36">
        <v>-5551</v>
      </c>
    </row>
    <row r="90" spans="1:9" ht="21.75">
      <c r="A90" s="74" t="s">
        <v>149</v>
      </c>
      <c r="B90" s="74"/>
      <c r="C90" s="149">
        <v>16</v>
      </c>
      <c r="E90" s="134">
        <v>200000</v>
      </c>
      <c r="G90" s="8">
        <v>200000</v>
      </c>
      <c r="H90" s="7"/>
      <c r="I90" s="36">
        <v>312330</v>
      </c>
    </row>
    <row r="91" spans="1:9" ht="21.75">
      <c r="A91" s="74" t="s">
        <v>71</v>
      </c>
      <c r="B91" s="74"/>
      <c r="E91" s="134">
        <v>-2775</v>
      </c>
      <c r="G91" s="8">
        <v>-2775</v>
      </c>
      <c r="H91" s="7"/>
      <c r="I91" s="36">
        <v>-151</v>
      </c>
    </row>
    <row r="92" spans="1:9" ht="21.75">
      <c r="A92" s="74" t="s">
        <v>109</v>
      </c>
      <c r="B92" s="74"/>
      <c r="E92" s="134">
        <v>9107</v>
      </c>
      <c r="G92" s="8">
        <v>9107</v>
      </c>
      <c r="H92" s="7"/>
      <c r="I92" s="36">
        <v>16238</v>
      </c>
    </row>
    <row r="93" spans="1:9" ht="21.75">
      <c r="A93" s="74" t="s">
        <v>110</v>
      </c>
      <c r="B93" s="74"/>
      <c r="E93" s="134">
        <v>-20847</v>
      </c>
      <c r="G93" s="8">
        <v>-20847</v>
      </c>
      <c r="H93" s="7"/>
      <c r="I93" s="36">
        <v>-15723</v>
      </c>
    </row>
    <row r="94" spans="1:9" ht="21.75">
      <c r="A94" s="74" t="s">
        <v>125</v>
      </c>
      <c r="B94" s="74"/>
      <c r="E94" s="133">
        <v>0</v>
      </c>
      <c r="G94" s="8">
        <v>0</v>
      </c>
      <c r="H94" s="7"/>
      <c r="I94" s="36">
        <v>8</v>
      </c>
    </row>
    <row r="95" spans="1:9" ht="21.75">
      <c r="A95" s="71" t="s">
        <v>171</v>
      </c>
      <c r="B95" s="71"/>
      <c r="E95" s="135">
        <f>SUM(E88:E94)</f>
        <v>78928</v>
      </c>
      <c r="G95" s="77">
        <f>SUM(G88:G94)</f>
        <v>79007</v>
      </c>
      <c r="H95" s="7"/>
      <c r="I95" s="77">
        <f>SUM(I88:I94)</f>
        <v>100440</v>
      </c>
    </row>
    <row r="96" spans="1:9" ht="21.75">
      <c r="A96" s="71" t="s">
        <v>172</v>
      </c>
      <c r="B96" s="71"/>
      <c r="E96" s="8">
        <f>SUM(E68,E85,E95)</f>
        <v>24956</v>
      </c>
      <c r="G96" s="8">
        <f>SUM(G68,G85,G95)</f>
        <v>6385</v>
      </c>
      <c r="H96" s="7"/>
      <c r="I96" s="8">
        <f>SUM(I68,I85,I95)</f>
        <v>9836</v>
      </c>
    </row>
    <row r="97" spans="1:9" ht="21.75">
      <c r="A97" s="74" t="s">
        <v>64</v>
      </c>
      <c r="B97" s="74"/>
      <c r="E97" s="141">
        <v>106168</v>
      </c>
      <c r="G97" s="6">
        <v>74211</v>
      </c>
      <c r="H97" s="7"/>
      <c r="I97" s="109">
        <v>63558</v>
      </c>
    </row>
    <row r="98" spans="1:9" ht="22.5" thickBot="1">
      <c r="A98" s="71" t="s">
        <v>62</v>
      </c>
      <c r="B98" s="71"/>
      <c r="E98" s="78">
        <f>SUM(E96:E97)</f>
        <v>131124</v>
      </c>
      <c r="G98" s="78">
        <f>SUM(G96:G97)</f>
        <v>80596</v>
      </c>
      <c r="H98" s="7"/>
      <c r="I98" s="78">
        <f>SUM(I96:I97)</f>
        <v>73394</v>
      </c>
    </row>
    <row r="99" spans="1:7" ht="22.5" thickTop="1">
      <c r="A99" s="74"/>
      <c r="B99" s="74"/>
      <c r="E99" s="8">
        <f>E98-'BS'!I11</f>
        <v>0</v>
      </c>
      <c r="G99" s="3">
        <f>G98-'BS'!M11</f>
        <v>0</v>
      </c>
    </row>
    <row r="100" spans="1:7" ht="21.75">
      <c r="A100" s="71" t="s">
        <v>180</v>
      </c>
      <c r="B100" s="74"/>
      <c r="E100" s="8"/>
      <c r="G100" s="3"/>
    </row>
    <row r="101" spans="1:7" ht="21.75">
      <c r="A101" s="71" t="s">
        <v>181</v>
      </c>
      <c r="B101" s="74"/>
      <c r="E101" s="8"/>
      <c r="G101" s="3"/>
    </row>
    <row r="102" spans="1:9" ht="21.75">
      <c r="A102" s="74" t="s">
        <v>182</v>
      </c>
      <c r="B102" s="74"/>
      <c r="E102" s="134">
        <v>9249</v>
      </c>
      <c r="F102" s="134"/>
      <c r="G102" s="134">
        <v>9249</v>
      </c>
      <c r="H102" s="134"/>
      <c r="I102" s="134">
        <v>0</v>
      </c>
    </row>
    <row r="103" spans="1:9" ht="21.75">
      <c r="A103" s="74" t="s">
        <v>183</v>
      </c>
      <c r="B103" s="74"/>
      <c r="E103" s="134">
        <v>70000</v>
      </c>
      <c r="F103" s="134"/>
      <c r="G103" s="134">
        <v>70000</v>
      </c>
      <c r="H103" s="134"/>
      <c r="I103" s="134">
        <v>0</v>
      </c>
    </row>
    <row r="104" spans="1:7" ht="21.75">
      <c r="A104" s="74"/>
      <c r="B104" s="74"/>
      <c r="E104" s="8"/>
      <c r="G104" s="3"/>
    </row>
    <row r="105" spans="1:5" ht="21.75">
      <c r="A105" s="10" t="s">
        <v>22</v>
      </c>
      <c r="C105" s="72"/>
      <c r="D105" s="73"/>
      <c r="E105" s="72"/>
    </row>
    <row r="106" spans="3:5" ht="21.75">
      <c r="C106" s="39"/>
      <c r="D106" s="53"/>
      <c r="E106" s="39"/>
    </row>
  </sheetData>
  <sheetProtection/>
  <mergeCells count="3">
    <mergeCell ref="G76:I76"/>
    <mergeCell ref="G6:I6"/>
    <mergeCell ref="G39:I39"/>
  </mergeCells>
  <printOptions horizontalCentered="1"/>
  <pageMargins left="0.8661417322834646" right="0.35433070866141736" top="0.7874015748031497" bottom="0.1968503937007874" header="0.1968503937007874" footer="0.1968503937007874"/>
  <pageSetup firstPageNumber="2" useFirstPageNumber="1" fitToHeight="0" horizontalDpi="600" verticalDpi="600" orientation="portrait" paperSize="9" scale="82" r:id="rId2"/>
  <rowBreaks count="2" manualBreakCount="2">
    <brk id="33" max="255" man="1"/>
    <brk id="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showGridLines="0" view="pageBreakPreview" zoomScale="85" zoomScaleNormal="85" zoomScaleSheetLayoutView="85" zoomScalePageLayoutView="0" workbookViewId="0" topLeftCell="A7">
      <selection activeCell="K19" sqref="K19"/>
    </sheetView>
  </sheetViews>
  <sheetFormatPr defaultColWidth="9.140625" defaultRowHeight="21.75" customHeight="1"/>
  <cols>
    <col min="1" max="1" width="50.7109375" style="10" customWidth="1"/>
    <col min="2" max="2" width="1.8515625" style="10" customWidth="1"/>
    <col min="3" max="3" width="16.7109375" style="11" customWidth="1"/>
    <col min="4" max="4" width="1.7109375" style="12" customWidth="1"/>
    <col min="5" max="5" width="16.7109375" style="11" customWidth="1"/>
    <col min="6" max="6" width="1.7109375" style="11" customWidth="1"/>
    <col min="7" max="7" width="16.7109375" style="11" customWidth="1"/>
    <col min="8" max="8" width="1.7109375" style="12" customWidth="1"/>
    <col min="9" max="9" width="16.7109375" style="11" customWidth="1"/>
    <col min="10" max="10" width="1.7109375" style="12" customWidth="1"/>
    <col min="11" max="11" width="16.7109375" style="12" customWidth="1"/>
    <col min="12" max="12" width="1.7109375" style="12" customWidth="1"/>
    <col min="13" max="13" width="16.7109375" style="10" customWidth="1"/>
    <col min="14" max="14" width="0.2890625" style="10" customWidth="1"/>
    <col min="15" max="15" width="9.140625" style="10" customWidth="1"/>
    <col min="16" max="16" width="12.00390625" style="10" bestFit="1" customWidth="1"/>
    <col min="17" max="16384" width="9.140625" style="10" customWidth="1"/>
  </cols>
  <sheetData>
    <row r="1" ht="21.75" customHeight="1">
      <c r="M1" s="1" t="s">
        <v>60</v>
      </c>
    </row>
    <row r="2" spans="1:12" ht="21.75" customHeight="1">
      <c r="A2" s="13" t="s">
        <v>143</v>
      </c>
      <c r="B2" s="13"/>
      <c r="C2" s="14"/>
      <c r="D2" s="15"/>
      <c r="E2" s="14"/>
      <c r="F2" s="14"/>
      <c r="G2" s="14"/>
      <c r="H2" s="15"/>
      <c r="I2" s="14"/>
      <c r="J2" s="15"/>
      <c r="K2" s="15"/>
      <c r="L2" s="15"/>
    </row>
    <row r="3" spans="1:14" ht="21.75" customHeight="1">
      <c r="A3" s="124" t="s">
        <v>166</v>
      </c>
      <c r="B3" s="13"/>
      <c r="C3" s="13"/>
      <c r="D3" s="13"/>
      <c r="E3" s="13"/>
      <c r="F3" s="13"/>
      <c r="G3" s="13"/>
      <c r="H3" s="13"/>
      <c r="I3" s="13"/>
      <c r="J3" s="16"/>
      <c r="K3" s="13"/>
      <c r="L3" s="16"/>
      <c r="N3" s="17"/>
    </row>
    <row r="4" spans="1:14" ht="21.75" customHeight="1">
      <c r="A4" s="2" t="s">
        <v>156</v>
      </c>
      <c r="B4" s="18"/>
      <c r="C4" s="18"/>
      <c r="D4" s="18"/>
      <c r="E4" s="18"/>
      <c r="F4" s="18"/>
      <c r="G4" s="18"/>
      <c r="H4" s="18"/>
      <c r="I4" s="18"/>
      <c r="J4" s="19"/>
      <c r="K4" s="18"/>
      <c r="L4" s="19"/>
      <c r="N4" s="17"/>
    </row>
    <row r="5" spans="1:14" ht="21.75" customHeight="1">
      <c r="A5" s="20"/>
      <c r="B5" s="20"/>
      <c r="C5" s="20"/>
      <c r="D5" s="20"/>
      <c r="E5" s="20"/>
      <c r="F5" s="20"/>
      <c r="G5" s="20"/>
      <c r="H5" s="20"/>
      <c r="I5" s="20"/>
      <c r="J5" s="21"/>
      <c r="K5" s="21"/>
      <c r="L5" s="21"/>
      <c r="M5" s="21" t="s">
        <v>59</v>
      </c>
      <c r="N5" s="20"/>
    </row>
    <row r="6" spans="1:14" ht="21.75" customHeight="1">
      <c r="A6" s="20"/>
      <c r="B6" s="20"/>
      <c r="C6" s="155" t="s">
        <v>133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20"/>
    </row>
    <row r="7" spans="3:14" ht="21.75" customHeight="1">
      <c r="C7" s="22" t="s">
        <v>128</v>
      </c>
      <c r="D7" s="24"/>
      <c r="E7" s="34"/>
      <c r="F7" s="34"/>
      <c r="G7" s="152" t="s">
        <v>120</v>
      </c>
      <c r="H7" s="24"/>
      <c r="I7" s="154" t="s">
        <v>21</v>
      </c>
      <c r="J7" s="154"/>
      <c r="K7" s="154"/>
      <c r="L7" s="24"/>
      <c r="M7" s="22"/>
      <c r="N7" s="12"/>
    </row>
    <row r="8" spans="3:14" ht="21.75" customHeight="1">
      <c r="C8" s="22" t="s">
        <v>82</v>
      </c>
      <c r="D8" s="24"/>
      <c r="E8" s="22" t="s">
        <v>68</v>
      </c>
      <c r="F8" s="22"/>
      <c r="G8" s="152"/>
      <c r="H8" s="24"/>
      <c r="I8" s="22" t="s">
        <v>35</v>
      </c>
      <c r="J8" s="24"/>
      <c r="K8" s="22"/>
      <c r="L8" s="24"/>
      <c r="M8" s="105" t="s">
        <v>10</v>
      </c>
      <c r="N8" s="12"/>
    </row>
    <row r="9" spans="3:14" ht="21.75" customHeight="1">
      <c r="C9" s="23" t="s">
        <v>81</v>
      </c>
      <c r="D9" s="24"/>
      <c r="E9" s="23" t="s">
        <v>69</v>
      </c>
      <c r="F9" s="24"/>
      <c r="G9" s="153"/>
      <c r="H9" s="24"/>
      <c r="I9" s="23" t="s">
        <v>36</v>
      </c>
      <c r="J9" s="24"/>
      <c r="K9" s="23" t="s">
        <v>32</v>
      </c>
      <c r="L9" s="35"/>
      <c r="M9" s="106" t="s">
        <v>18</v>
      </c>
      <c r="N9" s="12"/>
    </row>
    <row r="10" spans="3:14" ht="21.75" customHeight="1">
      <c r="C10" s="24"/>
      <c r="E10" s="24"/>
      <c r="F10" s="24"/>
      <c r="G10" s="24"/>
      <c r="I10" s="24"/>
      <c r="J10" s="24"/>
      <c r="L10" s="25"/>
      <c r="M10" s="24"/>
      <c r="N10" s="12"/>
    </row>
    <row r="11" spans="1:16" ht="21.75" customHeight="1">
      <c r="A11" s="26" t="s">
        <v>158</v>
      </c>
      <c r="C11" s="9">
        <v>220719</v>
      </c>
      <c r="D11" s="9"/>
      <c r="E11" s="9">
        <v>76474</v>
      </c>
      <c r="F11" s="9"/>
      <c r="G11" s="9">
        <v>396403</v>
      </c>
      <c r="H11" s="9"/>
      <c r="I11" s="9">
        <v>30000</v>
      </c>
      <c r="J11" s="4"/>
      <c r="K11" s="9">
        <v>376153</v>
      </c>
      <c r="L11" s="9"/>
      <c r="M11" s="9">
        <f>SUM(C11:K11)</f>
        <v>1099749</v>
      </c>
      <c r="N11" s="12"/>
      <c r="P11" s="33"/>
    </row>
    <row r="12" spans="1:14" ht="21.75" customHeight="1">
      <c r="A12" s="10" t="s">
        <v>70</v>
      </c>
      <c r="B12" s="27"/>
      <c r="C12" s="79">
        <v>0</v>
      </c>
      <c r="D12" s="9"/>
      <c r="E12" s="79">
        <v>0</v>
      </c>
      <c r="F12" s="9"/>
      <c r="G12" s="79">
        <v>0</v>
      </c>
      <c r="H12" s="9"/>
      <c r="I12" s="79">
        <v>0</v>
      </c>
      <c r="J12" s="4"/>
      <c r="K12" s="79">
        <f>'PL &amp; CF'!E23</f>
        <v>32615</v>
      </c>
      <c r="L12" s="9"/>
      <c r="M12" s="79">
        <f>SUM(C12:K12)</f>
        <v>32615</v>
      </c>
      <c r="N12" s="28"/>
    </row>
    <row r="13" spans="1:14" ht="21.75" customHeight="1">
      <c r="A13" s="10" t="s">
        <v>145</v>
      </c>
      <c r="B13" s="27"/>
      <c r="C13" s="80">
        <v>0</v>
      </c>
      <c r="D13" s="9"/>
      <c r="E13" s="80">
        <v>0</v>
      </c>
      <c r="F13" s="9"/>
      <c r="G13" s="80">
        <v>0</v>
      </c>
      <c r="H13" s="9"/>
      <c r="I13" s="80">
        <v>0</v>
      </c>
      <c r="J13" s="4"/>
      <c r="K13" s="80">
        <v>0</v>
      </c>
      <c r="L13" s="9"/>
      <c r="M13" s="80">
        <f>SUM(C13:K13)</f>
        <v>0</v>
      </c>
      <c r="N13" s="28"/>
    </row>
    <row r="14" spans="1:14" ht="21.75" customHeight="1">
      <c r="A14" s="10" t="s">
        <v>61</v>
      </c>
      <c r="B14" s="27"/>
      <c r="C14" s="9">
        <f>SUM(C12:C13)</f>
        <v>0</v>
      </c>
      <c r="D14" s="9"/>
      <c r="E14" s="9">
        <f>SUM(E12:E13)</f>
        <v>0</v>
      </c>
      <c r="F14" s="9"/>
      <c r="G14" s="9">
        <f>SUM(G12:G13)</f>
        <v>0</v>
      </c>
      <c r="H14" s="9"/>
      <c r="I14" s="9">
        <f>SUM(I12:I13)</f>
        <v>0</v>
      </c>
      <c r="J14" s="4"/>
      <c r="K14" s="9">
        <f>SUM(K12:K13)</f>
        <v>32615</v>
      </c>
      <c r="L14" s="9"/>
      <c r="M14" s="9">
        <f>SUM(C14:K14)</f>
        <v>32615</v>
      </c>
      <c r="N14" s="28"/>
    </row>
    <row r="15" spans="1:14" ht="21.75" customHeight="1" thickBot="1">
      <c r="A15" s="26" t="s">
        <v>157</v>
      </c>
      <c r="B15" s="26"/>
      <c r="C15" s="30">
        <f>SUM(C11:C14)-C14</f>
        <v>220719</v>
      </c>
      <c r="D15" s="9"/>
      <c r="E15" s="30">
        <f>SUM(E11:E14)-E14</f>
        <v>76474</v>
      </c>
      <c r="F15" s="9"/>
      <c r="G15" s="30">
        <f>SUM(G11:G14)-G14</f>
        <v>396403</v>
      </c>
      <c r="H15" s="9"/>
      <c r="I15" s="30">
        <f>SUM(I11:I14)-I14</f>
        <v>30000</v>
      </c>
      <c r="J15" s="4"/>
      <c r="K15" s="30">
        <f>SUM(K11:K14)-K14</f>
        <v>408768</v>
      </c>
      <c r="L15" s="9"/>
      <c r="M15" s="30">
        <f>SUM(M11:M14)-M14</f>
        <v>1132364</v>
      </c>
      <c r="N15" s="28"/>
    </row>
    <row r="16" spans="3:14" ht="21.75" customHeight="1" thickTop="1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2"/>
    </row>
    <row r="17" spans="1:14" ht="21.75" customHeight="1">
      <c r="A17" s="10" t="s">
        <v>22</v>
      </c>
      <c r="I17" s="12"/>
      <c r="K17" s="11"/>
      <c r="M17" s="11"/>
      <c r="N17" s="12"/>
    </row>
    <row r="18" ht="21.75" customHeight="1">
      <c r="C18" s="31"/>
    </row>
    <row r="20" ht="21.75" customHeight="1">
      <c r="M20" s="3"/>
    </row>
  </sheetData>
  <sheetProtection/>
  <mergeCells count="3">
    <mergeCell ref="G7:G9"/>
    <mergeCell ref="I7:K7"/>
    <mergeCell ref="C6:M6"/>
  </mergeCells>
  <printOptions horizontalCentered="1"/>
  <pageMargins left="0.9055118110236221" right="0.7874015748031497" top="0.7086614173228347" bottom="0.1968503937007874" header="0.31496062992125984" footer="0.31496062992125984"/>
  <pageSetup fitToHeight="0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showGridLines="0" view="pageBreakPreview" zoomScale="85" zoomScaleNormal="145" zoomScaleSheetLayoutView="85" zoomScalePageLayoutView="0" workbookViewId="0" topLeftCell="A13">
      <selection activeCell="A19" sqref="A19"/>
    </sheetView>
  </sheetViews>
  <sheetFormatPr defaultColWidth="9.140625" defaultRowHeight="20.25" customHeight="1"/>
  <cols>
    <col min="1" max="1" width="43.421875" style="10" customWidth="1"/>
    <col min="2" max="2" width="1.8515625" style="10" customWidth="1"/>
    <col min="3" max="3" width="17.57421875" style="11" customWidth="1"/>
    <col min="4" max="4" width="1.8515625" style="12" customWidth="1"/>
    <col min="5" max="5" width="17.57421875" style="11" customWidth="1"/>
    <col min="6" max="6" width="1.8515625" style="11" customWidth="1"/>
    <col min="7" max="7" width="17.57421875" style="11" customWidth="1"/>
    <col min="8" max="8" width="1.8515625" style="12" customWidth="1"/>
    <col min="9" max="9" width="17.57421875" style="11" customWidth="1"/>
    <col min="10" max="10" width="1.57421875" style="12" customWidth="1"/>
    <col min="11" max="11" width="17.57421875" style="12" customWidth="1"/>
    <col min="12" max="12" width="1.8515625" style="12" customWidth="1"/>
    <col min="13" max="13" width="17.57421875" style="10" customWidth="1"/>
    <col min="14" max="14" width="0.2890625" style="10" customWidth="1"/>
    <col min="15" max="15" width="9.140625" style="10" customWidth="1"/>
    <col min="16" max="16" width="12.00390625" style="10" bestFit="1" customWidth="1"/>
    <col min="17" max="16384" width="9.140625" style="10" customWidth="1"/>
  </cols>
  <sheetData>
    <row r="1" ht="20.25" customHeight="1">
      <c r="M1" s="1" t="s">
        <v>60</v>
      </c>
    </row>
    <row r="2" spans="1:12" ht="20.25" customHeight="1">
      <c r="A2" s="13" t="s">
        <v>143</v>
      </c>
      <c r="B2" s="13"/>
      <c r="C2" s="14"/>
      <c r="D2" s="15"/>
      <c r="E2" s="14"/>
      <c r="F2" s="14"/>
      <c r="G2" s="14"/>
      <c r="H2" s="15"/>
      <c r="I2" s="14"/>
      <c r="J2" s="15"/>
      <c r="K2" s="15"/>
      <c r="L2" s="15"/>
    </row>
    <row r="3" spans="1:14" ht="20.25" customHeight="1">
      <c r="A3" s="124" t="s">
        <v>167</v>
      </c>
      <c r="B3" s="13"/>
      <c r="C3" s="13"/>
      <c r="D3" s="13"/>
      <c r="E3" s="13"/>
      <c r="F3" s="13"/>
      <c r="G3" s="13"/>
      <c r="H3" s="13"/>
      <c r="I3" s="13"/>
      <c r="J3" s="16"/>
      <c r="K3" s="13"/>
      <c r="L3" s="16"/>
      <c r="N3" s="17"/>
    </row>
    <row r="4" spans="1:14" ht="20.25" customHeight="1">
      <c r="A4" s="2" t="s">
        <v>156</v>
      </c>
      <c r="B4" s="18"/>
      <c r="C4" s="18"/>
      <c r="D4" s="18"/>
      <c r="E4" s="18"/>
      <c r="F4" s="18"/>
      <c r="G4" s="18"/>
      <c r="H4" s="18"/>
      <c r="I4" s="18"/>
      <c r="J4" s="19"/>
      <c r="K4" s="18"/>
      <c r="L4" s="19"/>
      <c r="N4" s="17"/>
    </row>
    <row r="5" spans="1:14" ht="20.25" customHeight="1">
      <c r="A5" s="20"/>
      <c r="B5" s="20"/>
      <c r="C5" s="20"/>
      <c r="D5" s="20"/>
      <c r="E5" s="20"/>
      <c r="F5" s="20"/>
      <c r="G5" s="20"/>
      <c r="H5" s="20"/>
      <c r="I5" s="20"/>
      <c r="J5" s="21"/>
      <c r="K5" s="21"/>
      <c r="L5" s="21"/>
      <c r="M5" s="21" t="s">
        <v>59</v>
      </c>
      <c r="N5" s="20"/>
    </row>
    <row r="6" spans="1:14" ht="20.25" customHeight="1">
      <c r="A6" s="20"/>
      <c r="B6" s="20"/>
      <c r="C6" s="155" t="s">
        <v>134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20"/>
    </row>
    <row r="7" spans="3:14" ht="20.25" customHeight="1">
      <c r="C7" s="22" t="s">
        <v>128</v>
      </c>
      <c r="D7" s="24"/>
      <c r="E7" s="34"/>
      <c r="F7" s="34"/>
      <c r="G7" s="152" t="s">
        <v>120</v>
      </c>
      <c r="H7" s="24"/>
      <c r="I7" s="154" t="s">
        <v>21</v>
      </c>
      <c r="J7" s="154"/>
      <c r="K7" s="154"/>
      <c r="L7" s="24"/>
      <c r="M7" s="22"/>
      <c r="N7" s="12"/>
    </row>
    <row r="8" spans="3:14" ht="20.25" customHeight="1">
      <c r="C8" s="22" t="s">
        <v>82</v>
      </c>
      <c r="D8" s="24"/>
      <c r="E8" s="22" t="s">
        <v>68</v>
      </c>
      <c r="F8" s="22"/>
      <c r="G8" s="152"/>
      <c r="H8" s="24"/>
      <c r="I8" s="22" t="s">
        <v>35</v>
      </c>
      <c r="J8" s="24"/>
      <c r="K8" s="22"/>
      <c r="L8" s="24"/>
      <c r="M8" s="34"/>
      <c r="N8" s="12"/>
    </row>
    <row r="9" spans="3:14" ht="20.25" customHeight="1">
      <c r="C9" s="23" t="s">
        <v>81</v>
      </c>
      <c r="D9" s="24"/>
      <c r="E9" s="23" t="s">
        <v>69</v>
      </c>
      <c r="F9" s="24"/>
      <c r="G9" s="153"/>
      <c r="H9" s="24"/>
      <c r="I9" s="23" t="s">
        <v>36</v>
      </c>
      <c r="J9" s="24"/>
      <c r="K9" s="23" t="s">
        <v>32</v>
      </c>
      <c r="L9" s="35"/>
      <c r="M9" s="23" t="s">
        <v>10</v>
      </c>
      <c r="N9" s="12"/>
    </row>
    <row r="10" spans="3:14" ht="20.25" customHeight="1">
      <c r="C10" s="24"/>
      <c r="E10" s="24"/>
      <c r="F10" s="24"/>
      <c r="G10" s="24"/>
      <c r="I10" s="24"/>
      <c r="J10" s="24"/>
      <c r="L10" s="25"/>
      <c r="M10" s="24"/>
      <c r="N10" s="12"/>
    </row>
    <row r="11" spans="1:14" ht="20.25" customHeight="1">
      <c r="A11" s="26" t="s">
        <v>129</v>
      </c>
      <c r="C11" s="110">
        <v>220076</v>
      </c>
      <c r="D11" s="110"/>
      <c r="E11" s="110">
        <v>71331</v>
      </c>
      <c r="F11" s="110"/>
      <c r="G11" s="110">
        <v>399617</v>
      </c>
      <c r="H11" s="110"/>
      <c r="I11" s="110">
        <v>24121</v>
      </c>
      <c r="J11" s="100"/>
      <c r="K11" s="110">
        <v>303611</v>
      </c>
      <c r="L11" s="9"/>
      <c r="M11" s="9">
        <f>SUM(C11:K11)</f>
        <v>1018756</v>
      </c>
      <c r="N11" s="12"/>
    </row>
    <row r="12" spans="1:16" ht="20.25" customHeight="1">
      <c r="A12" s="10" t="s">
        <v>70</v>
      </c>
      <c r="B12" s="27"/>
      <c r="C12" s="79">
        <v>0</v>
      </c>
      <c r="D12" s="9"/>
      <c r="E12" s="79">
        <v>0</v>
      </c>
      <c r="F12" s="9"/>
      <c r="G12" s="79">
        <v>0</v>
      </c>
      <c r="H12" s="9"/>
      <c r="I12" s="79">
        <v>0</v>
      </c>
      <c r="J12" s="9"/>
      <c r="K12" s="79">
        <f>'PL &amp; CF'!I23</f>
        <v>36778</v>
      </c>
      <c r="L12" s="9"/>
      <c r="M12" s="79">
        <f>SUM(C12:K12)</f>
        <v>36778</v>
      </c>
      <c r="N12" s="28"/>
      <c r="P12" s="29"/>
    </row>
    <row r="13" spans="1:16" ht="20.25" customHeight="1">
      <c r="A13" s="10" t="s">
        <v>145</v>
      </c>
      <c r="B13" s="27"/>
      <c r="C13" s="80">
        <v>0</v>
      </c>
      <c r="D13" s="9"/>
      <c r="E13" s="80">
        <v>0</v>
      </c>
      <c r="F13" s="9"/>
      <c r="G13" s="80">
        <v>0</v>
      </c>
      <c r="H13" s="9"/>
      <c r="I13" s="80">
        <v>0</v>
      </c>
      <c r="J13" s="9"/>
      <c r="K13" s="80">
        <v>0</v>
      </c>
      <c r="L13" s="9"/>
      <c r="M13" s="80">
        <f>SUM(C13:K13)</f>
        <v>0</v>
      </c>
      <c r="N13" s="28"/>
      <c r="P13" s="29"/>
    </row>
    <row r="14" spans="1:16" ht="20.25" customHeight="1">
      <c r="A14" s="10" t="s">
        <v>61</v>
      </c>
      <c r="B14" s="27"/>
      <c r="C14" s="9">
        <f>SUM(C12:C13)</f>
        <v>0</v>
      </c>
      <c r="D14" s="9"/>
      <c r="E14" s="9">
        <f>SUM(E12:E13)</f>
        <v>0</v>
      </c>
      <c r="F14" s="9"/>
      <c r="G14" s="9">
        <f>SUM(G12:G13)</f>
        <v>0</v>
      </c>
      <c r="H14" s="9"/>
      <c r="I14" s="9">
        <f>SUM(I12:I13)</f>
        <v>0</v>
      </c>
      <c r="J14" s="9"/>
      <c r="K14" s="9">
        <f>SUM(K12:K13)</f>
        <v>36778</v>
      </c>
      <c r="L14" s="9"/>
      <c r="M14" s="9">
        <f>SUM(M12:M13)</f>
        <v>36778</v>
      </c>
      <c r="N14" s="28"/>
      <c r="P14" s="29"/>
    </row>
    <row r="15" spans="1:14" ht="20.25" customHeight="1">
      <c r="A15" s="37" t="s">
        <v>124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</row>
    <row r="16" spans="1:14" ht="20.25" customHeight="1">
      <c r="A16" s="38" t="s">
        <v>176</v>
      </c>
      <c r="C16" s="81">
        <v>2</v>
      </c>
      <c r="D16" s="81"/>
      <c r="E16" s="81">
        <v>16</v>
      </c>
      <c r="F16" s="81"/>
      <c r="G16" s="81">
        <v>-10</v>
      </c>
      <c r="H16" s="81"/>
      <c r="I16" s="81">
        <v>0</v>
      </c>
      <c r="J16" s="82"/>
      <c r="K16" s="81">
        <v>0</v>
      </c>
      <c r="L16" s="81"/>
      <c r="M16" s="81">
        <f>SUM(C16:K16)</f>
        <v>8</v>
      </c>
      <c r="N16" s="12"/>
    </row>
    <row r="17" spans="1:14" ht="20.25" customHeight="1">
      <c r="A17" s="10" t="s">
        <v>177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v>0</v>
      </c>
      <c r="J17" s="9"/>
      <c r="K17" s="9">
        <v>-70425</v>
      </c>
      <c r="L17" s="9"/>
      <c r="M17" s="9">
        <f>SUM(C17:K17)</f>
        <v>-70425</v>
      </c>
      <c r="N17" s="12"/>
    </row>
    <row r="18" spans="1:16" ht="20.25" customHeight="1" thickBot="1">
      <c r="A18" s="26" t="s">
        <v>159</v>
      </c>
      <c r="B18" s="26"/>
      <c r="C18" s="30">
        <f>SUM(C11:C17)-C14</f>
        <v>220078</v>
      </c>
      <c r="D18" s="9"/>
      <c r="E18" s="30">
        <f>SUM(E11:E17)-E14</f>
        <v>71347</v>
      </c>
      <c r="F18" s="9"/>
      <c r="G18" s="30">
        <f>SUM(G11:G17)-G14</f>
        <v>399607</v>
      </c>
      <c r="H18" s="9"/>
      <c r="I18" s="30">
        <f>SUM(I11:I17)-I14</f>
        <v>24121</v>
      </c>
      <c r="J18" s="4"/>
      <c r="K18" s="30">
        <f>SUM(K11:K17)-K14</f>
        <v>269964</v>
      </c>
      <c r="L18" s="9"/>
      <c r="M18" s="30">
        <f>SUM(M11:M17)-M14</f>
        <v>985117</v>
      </c>
      <c r="N18" s="28"/>
      <c r="P18" s="31"/>
    </row>
    <row r="19" spans="3:14" ht="9.75" customHeight="1" thickTop="1">
      <c r="C19" s="9"/>
      <c r="D19" s="4"/>
      <c r="E19" s="9"/>
      <c r="F19" s="9"/>
      <c r="G19" s="9"/>
      <c r="H19" s="4"/>
      <c r="I19" s="9"/>
      <c r="J19" s="9"/>
      <c r="K19" s="4"/>
      <c r="L19" s="32"/>
      <c r="M19" s="9"/>
      <c r="N19" s="12"/>
    </row>
    <row r="20" spans="1:16" ht="20.25" customHeight="1">
      <c r="A20" s="26" t="s">
        <v>158</v>
      </c>
      <c r="C20" s="9">
        <v>220719</v>
      </c>
      <c r="D20" s="9"/>
      <c r="E20" s="9">
        <v>76474</v>
      </c>
      <c r="F20" s="9"/>
      <c r="G20" s="9">
        <v>396403</v>
      </c>
      <c r="H20" s="9"/>
      <c r="I20" s="9">
        <v>30000</v>
      </c>
      <c r="J20" s="4"/>
      <c r="K20" s="9">
        <v>358303</v>
      </c>
      <c r="L20" s="9"/>
      <c r="M20" s="9">
        <f>SUM(C20:K20)</f>
        <v>1081899</v>
      </c>
      <c r="N20" s="12"/>
      <c r="P20" s="33"/>
    </row>
    <row r="21" spans="1:14" ht="20.25" customHeight="1">
      <c r="A21" s="10" t="s">
        <v>70</v>
      </c>
      <c r="B21" s="27"/>
      <c r="C21" s="79">
        <v>0</v>
      </c>
      <c r="D21" s="9"/>
      <c r="E21" s="79">
        <v>0</v>
      </c>
      <c r="F21" s="9"/>
      <c r="G21" s="79">
        <v>0</v>
      </c>
      <c r="H21" s="9"/>
      <c r="I21" s="79">
        <v>0</v>
      </c>
      <c r="J21" s="4"/>
      <c r="K21" s="79">
        <f>'PL &amp; CF'!G23</f>
        <v>17414</v>
      </c>
      <c r="L21" s="9"/>
      <c r="M21" s="79">
        <f>SUM(C21:K21)</f>
        <v>17414</v>
      </c>
      <c r="N21" s="28"/>
    </row>
    <row r="22" spans="1:16" ht="20.25" customHeight="1">
      <c r="A22" s="10" t="s">
        <v>145</v>
      </c>
      <c r="B22" s="27"/>
      <c r="C22" s="80">
        <v>0</v>
      </c>
      <c r="D22" s="9"/>
      <c r="E22" s="80">
        <v>0</v>
      </c>
      <c r="F22" s="9"/>
      <c r="G22" s="80">
        <v>0</v>
      </c>
      <c r="H22" s="9"/>
      <c r="I22" s="80">
        <v>0</v>
      </c>
      <c r="J22" s="9"/>
      <c r="K22" s="80">
        <v>0</v>
      </c>
      <c r="L22" s="9"/>
      <c r="M22" s="80">
        <f>SUM(C22:K22)</f>
        <v>0</v>
      </c>
      <c r="N22" s="28"/>
      <c r="P22" s="29"/>
    </row>
    <row r="23" spans="1:16" ht="20.25" customHeight="1">
      <c r="A23" s="10" t="s">
        <v>61</v>
      </c>
      <c r="B23" s="27"/>
      <c r="C23" s="9">
        <f>SUM(C21:C22)</f>
        <v>0</v>
      </c>
      <c r="D23" s="9"/>
      <c r="E23" s="9">
        <f>SUM(E21:E22)</f>
        <v>0</v>
      </c>
      <c r="F23" s="9"/>
      <c r="G23" s="9">
        <f>SUM(G21:G22)</f>
        <v>0</v>
      </c>
      <c r="H23" s="9"/>
      <c r="I23" s="9">
        <f>SUM(I21:I22)</f>
        <v>0</v>
      </c>
      <c r="J23" s="9"/>
      <c r="K23" s="9">
        <f>SUM(K21:K22)</f>
        <v>17414</v>
      </c>
      <c r="L23" s="9"/>
      <c r="M23" s="9">
        <f>SUM(M21:M22)</f>
        <v>17414</v>
      </c>
      <c r="N23" s="28"/>
      <c r="P23" s="29"/>
    </row>
    <row r="24" spans="1:14" ht="20.25" customHeight="1" thickBot="1">
      <c r="A24" s="26" t="s">
        <v>157</v>
      </c>
      <c r="B24" s="26"/>
      <c r="C24" s="30">
        <f>SUM(C20:C23)-C23</f>
        <v>220719</v>
      </c>
      <c r="D24" s="9"/>
      <c r="E24" s="30">
        <f>SUM(E20:E23)-E23</f>
        <v>76474</v>
      </c>
      <c r="F24" s="9"/>
      <c r="G24" s="30">
        <f>SUM(G20:G23)-G23</f>
        <v>396403</v>
      </c>
      <c r="H24" s="9"/>
      <c r="I24" s="30">
        <f>SUM(I20:I23)-I23</f>
        <v>30000</v>
      </c>
      <c r="J24" s="4"/>
      <c r="K24" s="30">
        <f>SUM(K20:K23)-K23</f>
        <v>375717</v>
      </c>
      <c r="L24" s="9"/>
      <c r="M24" s="30">
        <f>SUM(M20:M23)-M23</f>
        <v>1099313</v>
      </c>
      <c r="N24" s="28"/>
    </row>
    <row r="25" spans="3:14" ht="9.75" customHeight="1" thickTop="1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2"/>
    </row>
    <row r="26" spans="1:14" ht="20.25" customHeight="1">
      <c r="A26" s="10" t="s">
        <v>22</v>
      </c>
      <c r="I26" s="12"/>
      <c r="K26" s="11"/>
      <c r="M26" s="11"/>
      <c r="N26" s="12"/>
    </row>
    <row r="27" ht="20.25" customHeight="1">
      <c r="C27" s="31"/>
    </row>
    <row r="29" ht="20.25" customHeight="1">
      <c r="M29" s="3"/>
    </row>
  </sheetData>
  <sheetProtection/>
  <mergeCells count="3">
    <mergeCell ref="I7:K7"/>
    <mergeCell ref="G7:G9"/>
    <mergeCell ref="C6:M6"/>
  </mergeCells>
  <printOptions horizontalCentered="1"/>
  <pageMargins left="0.9055118110236221" right="0.7874015748031497" top="0.7086614173228347" bottom="0.1968503937007874" header="0.31496062992125984" footer="0.31496062992125984"/>
  <pageSetup fitToHeight="0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 Suthee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Group</dc:creator>
  <cp:keywords/>
  <dc:description/>
  <cp:lastModifiedBy>Julalak Auttajariyakul</cp:lastModifiedBy>
  <cp:lastPrinted>2019-05-06T05:57:44Z</cp:lastPrinted>
  <dcterms:created xsi:type="dcterms:W3CDTF">1999-07-14T02:33:10Z</dcterms:created>
  <dcterms:modified xsi:type="dcterms:W3CDTF">2019-05-08T12:20:34Z</dcterms:modified>
  <cp:category/>
  <cp:version/>
  <cp:contentType/>
  <cp:contentStatus/>
</cp:coreProperties>
</file>