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G:\L\L_Lease IT\2026\Q1'2026\Convert_Q1'2026\"/>
    </mc:Choice>
  </mc:AlternateContent>
  <xr:revisionPtr revIDLastSave="0" documentId="13_ncr:1_{41720C2E-06B7-4C11-AB68-3A8FCD029D0A}" xr6:coauthVersionLast="47" xr6:coauthVersionMax="47" xr10:uidLastSave="{00000000-0000-0000-0000-000000000000}"/>
  <bookViews>
    <workbookView xWindow="-108" yWindow="-108" windowWidth="23256" windowHeight="12456" tabRatio="601" xr2:uid="{00000000-000D-0000-FFFF-FFFF00000000}"/>
  </bookViews>
  <sheets>
    <sheet name="BS" sheetId="3" r:id="rId1"/>
    <sheet name="PL" sheetId="4" r:id="rId2"/>
    <sheet name="SE-Conso" sheetId="5" r:id="rId3"/>
    <sheet name="SE-Separate" sheetId="2" r:id="rId4"/>
    <sheet name="CF" sheetId="6" r:id="rId5"/>
  </sheets>
  <definedNames>
    <definedName name="_xlnm._FilterDatabase" localSheetId="0" hidden="1">BS!$A$6:$O$102</definedName>
    <definedName name="_xlnm._FilterDatabase" localSheetId="4" hidden="1">CF!#REF!</definedName>
    <definedName name="_xlnm._FilterDatabase" localSheetId="1" hidden="1">PL!$A$7:$K$32</definedName>
    <definedName name="_xlnm.Print_Area" localSheetId="0">BS!$A$1:$O$105</definedName>
    <definedName name="_xlnm.Print_Area" localSheetId="4">CF!$A$1:$O$68</definedName>
    <definedName name="_xlnm.Print_Area" localSheetId="1">PL!$A$1:$K$34</definedName>
    <definedName name="_xlnm.Print_Area" localSheetId="2">'SE-Conso'!$A$1:$K$24</definedName>
    <definedName name="_xlnm.Print_Area" localSheetId="3">'SE-Separate'!$A$1:$K$24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" l="1"/>
  <c r="G21" i="5"/>
  <c r="O44" i="3"/>
  <c r="M44" i="3"/>
  <c r="K44" i="3"/>
  <c r="I44" i="3"/>
  <c r="O65" i="3"/>
  <c r="K65" i="3"/>
  <c r="M24" i="3"/>
  <c r="I61" i="6"/>
  <c r="M61" i="6"/>
  <c r="I13" i="4"/>
  <c r="K16" i="2"/>
  <c r="K16" i="5"/>
  <c r="G19" i="2"/>
  <c r="G20" i="2" s="1"/>
  <c r="E19" i="2"/>
  <c r="E20" i="2" s="1"/>
  <c r="E21" i="2" s="1"/>
  <c r="C19" i="2"/>
  <c r="C20" i="2" s="1"/>
  <c r="C21" i="2" s="1"/>
  <c r="K18" i="2"/>
  <c r="K18" i="5" l="1"/>
  <c r="K12" i="5"/>
  <c r="K11" i="5"/>
  <c r="K10" i="5"/>
  <c r="O59" i="6" l="1"/>
  <c r="O53" i="6"/>
  <c r="K59" i="6"/>
  <c r="K53" i="6"/>
  <c r="K18" i="4"/>
  <c r="K13" i="4"/>
  <c r="G18" i="4"/>
  <c r="G13" i="4"/>
  <c r="K24" i="3"/>
  <c r="O66" i="3"/>
  <c r="K66" i="3"/>
  <c r="O95" i="3"/>
  <c r="K95" i="3"/>
  <c r="M53" i="6"/>
  <c r="I53" i="6"/>
  <c r="M66" i="3"/>
  <c r="I66" i="3"/>
  <c r="G19" i="4" l="1"/>
  <c r="K19" i="4"/>
  <c r="K97" i="3"/>
  <c r="K45" i="3"/>
  <c r="O97" i="3"/>
  <c r="M59" i="6"/>
  <c r="K21" i="4" l="1"/>
  <c r="G21" i="4"/>
  <c r="I74" i="3"/>
  <c r="G23" i="4" l="1"/>
  <c r="K23" i="4"/>
  <c r="O9" i="6"/>
  <c r="I75" i="3"/>
  <c r="I18" i="4"/>
  <c r="K10" i="2"/>
  <c r="K74" i="3"/>
  <c r="M74" i="3"/>
  <c r="O74" i="3"/>
  <c r="O24" i="3"/>
  <c r="I59" i="6"/>
  <c r="E18" i="4"/>
  <c r="E13" i="4"/>
  <c r="I24" i="3"/>
  <c r="G13" i="5"/>
  <c r="G14" i="5" s="1"/>
  <c r="E13" i="5"/>
  <c r="E14" i="5" s="1"/>
  <c r="C13" i="5"/>
  <c r="G13" i="2"/>
  <c r="G14" i="2" s="1"/>
  <c r="E13" i="2"/>
  <c r="E14" i="2" s="1"/>
  <c r="K12" i="2"/>
  <c r="C13" i="2"/>
  <c r="C14" i="2" s="1"/>
  <c r="G19" i="5"/>
  <c r="G20" i="5" s="1"/>
  <c r="E19" i="5"/>
  <c r="E20" i="5" s="1"/>
  <c r="E21" i="5" s="1"/>
  <c r="C19" i="5"/>
  <c r="K31" i="4" l="1"/>
  <c r="K27" i="4"/>
  <c r="G31" i="4"/>
  <c r="G27" i="4"/>
  <c r="C14" i="5"/>
  <c r="C20" i="5"/>
  <c r="C21" i="5" s="1"/>
  <c r="O75" i="3"/>
  <c r="E19" i="4"/>
  <c r="O45" i="3"/>
  <c r="K75" i="3"/>
  <c r="I45" i="3"/>
  <c r="I19" i="4"/>
  <c r="M75" i="3"/>
  <c r="M45" i="3"/>
  <c r="I21" i="4" l="1"/>
  <c r="E21" i="4"/>
  <c r="K98" i="3"/>
  <c r="K99" i="3" s="1"/>
  <c r="K9" i="6"/>
  <c r="M9" i="6"/>
  <c r="O98" i="3"/>
  <c r="O19" i="6"/>
  <c r="O34" i="6" l="1"/>
  <c r="K19" i="6"/>
  <c r="I23" i="4"/>
  <c r="I31" i="4" s="1"/>
  <c r="E23" i="4"/>
  <c r="I9" i="6"/>
  <c r="O99" i="3"/>
  <c r="I13" i="5"/>
  <c r="K13" i="5" s="1"/>
  <c r="K14" i="5" s="1"/>
  <c r="I13" i="2"/>
  <c r="I14" i="2" s="1"/>
  <c r="K11" i="2"/>
  <c r="I19" i="6" l="1"/>
  <c r="K34" i="6"/>
  <c r="O37" i="6"/>
  <c r="I17" i="2"/>
  <c r="I27" i="4"/>
  <c r="E27" i="4"/>
  <c r="E31" i="4"/>
  <c r="I17" i="5"/>
  <c r="K13" i="2"/>
  <c r="K14" i="2"/>
  <c r="I14" i="5"/>
  <c r="O60" i="6" l="1"/>
  <c r="K37" i="6"/>
  <c r="I34" i="6"/>
  <c r="I19" i="2"/>
  <c r="K17" i="2"/>
  <c r="K17" i="5"/>
  <c r="I19" i="5"/>
  <c r="I37" i="6" l="1"/>
  <c r="K60" i="6"/>
  <c r="O62" i="6"/>
  <c r="K19" i="2"/>
  <c r="I20" i="2"/>
  <c r="K19" i="5"/>
  <c r="I20" i="5"/>
  <c r="K62" i="6" l="1"/>
  <c r="I60" i="6"/>
  <c r="M94" i="3"/>
  <c r="I21" i="2"/>
  <c r="K20" i="2"/>
  <c r="I94" i="3"/>
  <c r="K20" i="5"/>
  <c r="M19" i="6"/>
  <c r="I62" i="6" l="1"/>
  <c r="M34" i="6"/>
  <c r="M95" i="3"/>
  <c r="K21" i="2" s="1"/>
  <c r="M97" i="3"/>
  <c r="M98" i="3" s="1"/>
  <c r="M99" i="3" s="1"/>
  <c r="I95" i="3"/>
  <c r="I21" i="5"/>
  <c r="I97" i="3"/>
  <c r="I63" i="6" l="1"/>
  <c r="M37" i="6"/>
  <c r="I98" i="3"/>
  <c r="K21" i="5"/>
  <c r="M60" i="6" l="1"/>
  <c r="I99" i="3"/>
  <c r="M62" i="6" l="1"/>
  <c r="M63" i="6" l="1"/>
</calcChain>
</file>

<file path=xl/sharedStrings.xml><?xml version="1.0" encoding="utf-8"?>
<sst xmlns="http://schemas.openxmlformats.org/spreadsheetml/2006/main" count="290" uniqueCount="182">
  <si>
    <t>สินทรัพย์หมุนเวียน</t>
  </si>
  <si>
    <t>รวมสินทรัพย์หมุนเวียน</t>
  </si>
  <si>
    <t>รวมสินทรัพย์</t>
  </si>
  <si>
    <t>หนี้สินหมุนเวียน</t>
  </si>
  <si>
    <t>หนี้สินหมุนเวียนอื่น</t>
  </si>
  <si>
    <t>รวมหนี้สินหมุนเวียน</t>
  </si>
  <si>
    <t>รวมหนี้สิน</t>
  </si>
  <si>
    <t>รวมรายได้</t>
  </si>
  <si>
    <t>สินทรัพย์</t>
  </si>
  <si>
    <t>รวมค่าใช้จ่าย</t>
  </si>
  <si>
    <t>รวม</t>
  </si>
  <si>
    <t>สินทรัพย์ไม่หมุนเวียน</t>
  </si>
  <si>
    <t>รวมสินทรัพย์ไม่หมุนเวียน</t>
  </si>
  <si>
    <t>หมายเหตุ</t>
  </si>
  <si>
    <t xml:space="preserve">ทุนเรือนหุ้น </t>
  </si>
  <si>
    <t xml:space="preserve">ค่าใช้จ่าย </t>
  </si>
  <si>
    <t>รายได้</t>
  </si>
  <si>
    <t>หนี้สินและส่วนของผู้ถือหุ้น</t>
  </si>
  <si>
    <t>ส่วนของผู้ถือหุ้น</t>
  </si>
  <si>
    <t>รวมส่วนของผู้ถือหุ้น</t>
  </si>
  <si>
    <t>รวมหนี้สินและส่วนของผู้ถือหุ้น</t>
  </si>
  <si>
    <t>หมายเหตุประกอบงบการเงินเป็นส่วนหนึ่งของงบการเงินนี้</t>
  </si>
  <si>
    <t xml:space="preserve">   </t>
  </si>
  <si>
    <t>สินทรัพย์หมุนเวียนอื่น</t>
  </si>
  <si>
    <t>รายได้ดอกเบี้ย</t>
  </si>
  <si>
    <t>รายได้อื่น</t>
  </si>
  <si>
    <t>รายได้ค่าธรรมเนียมและบริการ</t>
  </si>
  <si>
    <t>เงินสดและรายการเทียบเท่าเงินสด</t>
  </si>
  <si>
    <t>รวมหนี้สินไม่หมุนเวียน</t>
  </si>
  <si>
    <t>หนี้สินไม่หมุนเวียน</t>
  </si>
  <si>
    <t>ยังไม่ได้จัดสรร</t>
  </si>
  <si>
    <t>ค่าใช้จ่ายในการบริหาร</t>
  </si>
  <si>
    <t>เงินฝากธนาคารที่มีภาระค้ำประกัน</t>
  </si>
  <si>
    <t>จัดสรรแล้ว -</t>
  </si>
  <si>
    <t>สำรองตามกฎหมาย</t>
  </si>
  <si>
    <t xml:space="preserve">อุปกรณ์ </t>
  </si>
  <si>
    <t xml:space="preserve">สินทรัพย์ไม่มีตัวตน </t>
  </si>
  <si>
    <t>งบกระแสเงินสด</t>
  </si>
  <si>
    <t>กระแสเงินสดจากกิจกรรมดำเนินงาน</t>
  </si>
  <si>
    <t xml:space="preserve">   จากกิจกรรมดำเนินงาน</t>
  </si>
  <si>
    <t>งบกระแสเงินสด (ต่อ)</t>
  </si>
  <si>
    <t xml:space="preserve">   สินทรัพย์หมุนเวียนอื่น</t>
  </si>
  <si>
    <t xml:space="preserve">   หนี้สินหมุนเวียนอื่น</t>
  </si>
  <si>
    <t>กระแสเงินสดจากกิจกรรมจัดหาเงิน</t>
  </si>
  <si>
    <t>กำไรขาดทุน:</t>
  </si>
  <si>
    <t>(หน่วย: พันบาท)</t>
  </si>
  <si>
    <t>(ยังไม่ได้ตรวจสอบ แต่สอบทานแล้ว)</t>
  </si>
  <si>
    <t>กำไรขาดทุนเบ็ดเสร็จรวมสำหรับงวด</t>
  </si>
  <si>
    <t>เงินสดและรายการเทียบเท่าเงินสด ณ วันสิ้นงวด</t>
  </si>
  <si>
    <t>สินทรัพย์จากการดำเนินงาน (เพิ่มขึ้น) ลดลง</t>
  </si>
  <si>
    <t>เงินสดและรายการเทียบเท่าเงินสด ณ วันต้นงวด</t>
  </si>
  <si>
    <t>ส่วนเกินมูลค่าหุ้นสามัญ</t>
  </si>
  <si>
    <t>ส่วนเกินมูลค่า</t>
  </si>
  <si>
    <t>หุ้นสามัญ</t>
  </si>
  <si>
    <t xml:space="preserve">   ค่าเสื่อมราคาและค่าตัดจำหน่าย</t>
  </si>
  <si>
    <t>สินทรัพย์ภาษีเงินได้รอการตัดบัญชี</t>
  </si>
  <si>
    <t>เงินสดจ่ายซื้ออุปกรณ์</t>
  </si>
  <si>
    <t xml:space="preserve">รายการปรับกระทบยอดกำไรก่อนค่าใช้จ่ายภาษีเงินได้เป็นเงินสดรับ (จ่าย) </t>
  </si>
  <si>
    <t xml:space="preserve">   ลูกหนี้ตามสัญญาเงินให้กู้ยืม</t>
  </si>
  <si>
    <t xml:space="preserve">   ลูกหนี้จากการรับซื้อสิทธิเรียกร้อง</t>
  </si>
  <si>
    <t>กำไรขาดทุนเบ็ดเสร็จอื่น:</t>
  </si>
  <si>
    <t xml:space="preserve">   ลูกหนี้ตามสัญญาเช่าการเงิน</t>
  </si>
  <si>
    <t xml:space="preserve">   ลูกหนี้ตามสัญญาเช่าซื้อ</t>
  </si>
  <si>
    <t>(หน่วย: พันบาท ยกเว้นกำไรต่อหุ้นแสดงเป็นบาท)</t>
  </si>
  <si>
    <t>หุ้นกู้ - สุทธิจากส่วนที่ถึงกำหนดชำระภายในหนึ่งปี</t>
  </si>
  <si>
    <t>ทรัพย์สินรอการขาย</t>
  </si>
  <si>
    <t xml:space="preserve">ยังไม่ได้จัดสรร </t>
  </si>
  <si>
    <t>(ยังไม่ได้ตรวจสอบ</t>
  </si>
  <si>
    <t>(ตรวจสอบแล้ว)</t>
  </si>
  <si>
    <t>แต่สอบทานแล้ว)</t>
  </si>
  <si>
    <t>กรรมการ</t>
  </si>
  <si>
    <t xml:space="preserve">   ในสินทรัพย์และหนี้สินดำเนินงาน</t>
  </si>
  <si>
    <t>4</t>
  </si>
  <si>
    <t>5</t>
  </si>
  <si>
    <t>ทุนจดทะเบียน</t>
  </si>
  <si>
    <t>เงินสดจ่ายซื้อสินทรัพย์ไม่มีตัวตน</t>
  </si>
  <si>
    <t>ทุนออกจำหน่ายและชำระเต็มมูลค่าแล้ว</t>
  </si>
  <si>
    <t>งบการเงินรวม</t>
  </si>
  <si>
    <t>งบการเงินเฉพาะกิจการ</t>
  </si>
  <si>
    <t>กำหนดชำระภายในหนึ่งปี</t>
  </si>
  <si>
    <t>ลูกหนี้ตามสัญญาเงินให้กู้ยืม - ส่วนที่ถึง</t>
  </si>
  <si>
    <t>ลูกหนี้จากการรับซื้อสิทธิเรียกร้อง - ส่วนที่ถึง</t>
  </si>
  <si>
    <t>ลูกหนี้ตามสัญญาเช่าการเงิน - ส่วนที่ถึง</t>
  </si>
  <si>
    <t>ลูกหนี้ตามสัญญาเช่าการเงิน - สุทธิจากส่วนที่ถึง</t>
  </si>
  <si>
    <t>ลูกหนี้ตามสัญญาเงินให้กู้ยืม - สุทธิจากส่วนที่ถึง</t>
  </si>
  <si>
    <t>บริษัท ลีซ อิท จำกัด (มหาชน) และบริษัทย่อย</t>
  </si>
  <si>
    <t>เงินลงทุนในบริษัทย่อย</t>
  </si>
  <si>
    <t>กำไรขาดทุนเบ็ดเสร็จอื่นสำหรับงวด</t>
  </si>
  <si>
    <t>ลูกหนี้จากการรับซื้อสิทธิเรียกร้อง - สุทธิจากส่วนที่ถึง</t>
  </si>
  <si>
    <t>ภายในหนึ่งปี</t>
  </si>
  <si>
    <t>ข้อมูลกระแสเงินสดเปิดเผยเพิ่มเติม</t>
  </si>
  <si>
    <t>รายการที่มิใช่เงินสด</t>
  </si>
  <si>
    <t>ค่าใช้จ่ายในการบริการ</t>
  </si>
  <si>
    <t>เงินสดจ่ายชำระคืนหุ้นกู้</t>
  </si>
  <si>
    <t xml:space="preserve">   จำนวนหุ้นสามัญถัวเฉลี่ยถ่วงน้ำหนัก (พันหุ้น)</t>
  </si>
  <si>
    <t>สินทรัพย์สิทธิการใช้</t>
  </si>
  <si>
    <t>ประมาณการหนี้สินไม่หมุนเวียนอื่น</t>
  </si>
  <si>
    <t>3</t>
  </si>
  <si>
    <t>หนี้สินจากการดำเนินงานเพิ่มขึ้น (ลดลง)</t>
  </si>
  <si>
    <t>งบกำไรขาดทุนเบ็ดเสร็จ</t>
  </si>
  <si>
    <t>ส่วนของหนี้สินตามสัญญาเช่าที่ถึงกำหนดชำระ</t>
  </si>
  <si>
    <t>หนี้สินทางการเงินหมุนเวียนอื่น</t>
  </si>
  <si>
    <t>ผลขาดทุนด้านเครดิตที่คาดว่าจะเกิดขึ้น</t>
  </si>
  <si>
    <t>ต้นทุนทางการเงิน</t>
  </si>
  <si>
    <t xml:space="preserve">   ต้นทุนทางการเงิน</t>
  </si>
  <si>
    <t xml:space="preserve">   หนี้สินทางการเงินหมุนเวียนอื่น</t>
  </si>
  <si>
    <t>เงินสดจ่ายชำระหนี้สินตามสัญญาเช่า</t>
  </si>
  <si>
    <t xml:space="preserve">   รายได้ดอกเบี้ย</t>
  </si>
  <si>
    <t xml:space="preserve">   หนี้สินทางการเงินไม่หมุนเวียนอื่น</t>
  </si>
  <si>
    <t xml:space="preserve">   เงินสดรับจากดอกเบี้ย</t>
  </si>
  <si>
    <t xml:space="preserve">   เจ้าหนี้จากการซื้อสินทรัพย์ไม่มีตัวตน</t>
  </si>
  <si>
    <t xml:space="preserve">   จ่ายดอกเบี้ย</t>
  </si>
  <si>
    <t>14</t>
  </si>
  <si>
    <t>6</t>
  </si>
  <si>
    <t xml:space="preserve">   ลูกหนี้การค้า - ขายผ่อนชำระ </t>
  </si>
  <si>
    <t>ลูกหนี้ตามสัญญาเงินให้กู้ยืมระยะยาว - ส่วนที่ถึง</t>
  </si>
  <si>
    <t>ลูกหนี้ตามสัญญาเงินให้กู้ยืมระยะยาว - สุทธิจากส่วนที่ถึง</t>
  </si>
  <si>
    <t>หนี้สินทางการเงินไม่หมุนเวียนอื่น</t>
  </si>
  <si>
    <t xml:space="preserve">งบฐานะการเงิน </t>
  </si>
  <si>
    <t>งบฐานะการเงิน (ต่อ)</t>
  </si>
  <si>
    <t>15</t>
  </si>
  <si>
    <t>งบการเปลี่ยนแปลงส่วนของผู้ถือหุ้น</t>
  </si>
  <si>
    <t>งบการเปลี่ยนแปลงส่วนของผู้ถือหุ้น (ต่อ)</t>
  </si>
  <si>
    <t>16</t>
  </si>
  <si>
    <t>18</t>
  </si>
  <si>
    <t>กำไร (ขาดทุน) สะสม</t>
  </si>
  <si>
    <t xml:space="preserve">   ลูกหนี้ตามสัญญาเงินให้กู้ยืมระยะยาว</t>
  </si>
  <si>
    <t xml:space="preserve">   ผลขาดทุนด้านเครดิตที่คาดว่าจะเกิดขึ้น</t>
  </si>
  <si>
    <t>กระแสเงินสดจากกิจกรรมลงทุน</t>
  </si>
  <si>
    <t>รายได้ (ค่าใช้จ่าย) ภาษีเงินได้</t>
  </si>
  <si>
    <t>ลูกหนี้การค้า - ขายผ่อนชำระ - สุทธิจากส่วนที่ถึง</t>
  </si>
  <si>
    <t xml:space="preserve">   กำหนดชำระภายในหนึ่งปี</t>
  </si>
  <si>
    <t>หนี้สินตามสัญญาเช่า - สุทธิจากส่วนที่ถึงกำหนดชำระ</t>
  </si>
  <si>
    <t>ยอดคงเหลือ ณ วันที่ 1 มกราคม 2568</t>
  </si>
  <si>
    <t>ยอดคงเหลือ ณ วันที่ 31 มีนาคม 2568</t>
  </si>
  <si>
    <t>ลูกหนี้การค้าและลูกหนี้หมุนเวียนอื่น</t>
  </si>
  <si>
    <t>เงินให้กู้ยืมระยะสั้นแก่บริษัทย่อย</t>
  </si>
  <si>
    <t>11</t>
  </si>
  <si>
    <t>เจ้าหนี้การค้าและเจ้าหนี้หมุนเวียนอื่น</t>
  </si>
  <si>
    <t>ภาษีเงินได้นิติบุคคลค้างจ่าย</t>
  </si>
  <si>
    <t>13</t>
  </si>
  <si>
    <t>กำไรสำหรับงวด</t>
  </si>
  <si>
    <t>17</t>
  </si>
  <si>
    <t>กระแสเงินสดสุทธิใช้ไปในกิจกรรมดำเนินงาน</t>
  </si>
  <si>
    <t>เงินสดรับจากเงินปันผลจากบริษัทย่อย</t>
  </si>
  <si>
    <t>กระแสเงินสดใช้ไปในกิจกรรมดำเนินงาน</t>
  </si>
  <si>
    <t xml:space="preserve">   ประมาณการหนี้สินสำหรับผลประโยชน์ของพนักงาน</t>
  </si>
  <si>
    <t xml:space="preserve">   ลูกหนี้การค้าและลูกหนี้หมุนเวียนอื่น</t>
  </si>
  <si>
    <t xml:space="preserve">   เจ้าหนี้การค้าและเจ้าหนี้หมุนเวียนอื่น</t>
  </si>
  <si>
    <t>ณ วันที่ 31 มีนาคม 2569</t>
  </si>
  <si>
    <t>31 มีนาคม 2569</t>
  </si>
  <si>
    <t>31 ธันวาคม 2568</t>
  </si>
  <si>
    <t>ส่วนของผู้ถือหุ้นของบริษัทฯ</t>
  </si>
  <si>
    <t>ส่วนของผู้มีส่วนได้เสียที่ไม่มีอำนาจควบคุมของบริษัทย่อย</t>
  </si>
  <si>
    <t>สำหรับงวดสามเดือนสิ้นสุดวันที่ 31 มีนาคม 2569</t>
  </si>
  <si>
    <t>ยอดคงเหลือ ณ วันที่ 1 มกราคม 2569</t>
  </si>
  <si>
    <t>ยอดคงเหลือ ณ วันที่ 31 มีนาคม 2569</t>
  </si>
  <si>
    <t>ลูกหนี้การค้า - ขายผ่อนชำระ - ส่วนที่ถึง</t>
  </si>
  <si>
    <t>เงินกู้ยืมระยะสั้นจากสถาบันการเงิน</t>
  </si>
  <si>
    <t>หุ้นสามัญ 442,931,258 หุ้น มูลค่าหุ้นละ 1 บาท</t>
  </si>
  <si>
    <t>ประมาณการหนี้สินไม่หมุนเวียนสำหรับผลประโยชน์พนักงาน</t>
  </si>
  <si>
    <t>หุ้นสามัญ 601,732,935 หุ้น มูลค่าหุ้นละ 1 บาท</t>
  </si>
  <si>
    <t>กำไรจากการดำเนินงาน</t>
  </si>
  <si>
    <t>กำไรก่อนภาษีเงินได้</t>
  </si>
  <si>
    <t>กำไรต่อหุ้น</t>
  </si>
  <si>
    <t xml:space="preserve">กำไรต่อหุ้นขั้นพื้นฐาน </t>
  </si>
  <si>
    <t xml:space="preserve">   กำไรส่วนที่เป็นของผู้ถือหุ้นของบริษัทฯ</t>
  </si>
  <si>
    <t>ชำระแล้ว</t>
  </si>
  <si>
    <t>ขาดทุนจากการดำเนินงานก่อนการเปลี่ยนแปลง</t>
  </si>
  <si>
    <t>เงินฝากธนาคารที่มีภาระค้ำประกันเพิ่มขึ้น</t>
  </si>
  <si>
    <t>กระแสเงินสดสุทธิได้มาจาก (ใช้ไปใน) กิจกรรมลงทุน</t>
  </si>
  <si>
    <t>เงินกู้ยืมระยะสั้นจากสถาบันการเงินเพิ่มขึ้น</t>
  </si>
  <si>
    <t>กระแสเงินสดสุทธิได้มาจากกิจกรรมจัดหาเงิน</t>
  </si>
  <si>
    <t>เงินสดและรายการเทียบเท่าเงินสดเพิ่มขึ้นสุทธิ</t>
  </si>
  <si>
    <t>สินทรัพย์ไม่หมุนเวียนอื่น</t>
  </si>
  <si>
    <t>19</t>
  </si>
  <si>
    <t>ทุนที่ออกจำหน่าย</t>
  </si>
  <si>
    <t>และชำระแล้ว</t>
  </si>
  <si>
    <t xml:space="preserve">   รายได้เงินปันผล</t>
  </si>
  <si>
    <t>ทุนที่ออกจำหน่ายและ</t>
  </si>
  <si>
    <t>เงินกู้ยืมระยะสั้น</t>
  </si>
  <si>
    <t>เงินสดรับจากเงินกู้ยืมระยะสั้น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</si>
</sst>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164" formatCode="_-* #,##0_-;\-* #,##0_-;_-* &quot;-&quot;_-;_-@_-"/>
    <numFmt numFmtId="165" formatCode="_-* #,##0.00_-;\-* #,##0.00_-;_-* &quot;-&quot;??_-;_-@_-"/>
    <numFmt numFmtId="166" formatCode="#,##0.00\ ;\(#,##0.00\)"/>
    <numFmt numFmtId="167" formatCode="#,##0.00;\(#,##0.00\)"/>
    <numFmt numFmtId="168" formatCode="#,##0\ ;\(#,##0\)"/>
    <numFmt numFmtId="169" formatCode="_(* #,##0_);_(* \(#,##0\);_(* &quot;-&quot;??_);_(@_)"/>
    <numFmt numFmtId="170" formatCode="_-* #,##0_-;\-* #,##0_-;_-* &quot;-&quot;??_-;_-@_-"/>
    <numFmt numFmtId="171" formatCode="#,##0_ ;\-#,##0\ "/>
    <numFmt numFmtId="172" formatCode="_(* #,##0.000_);_(* \(#,##0.000\);_(* &quot;-&quot;???_);_(@_)"/>
    <numFmt numFmtId="173" formatCode="0.0%"/>
    <numFmt numFmtId="174" formatCode="0.00_)"/>
    <numFmt numFmtId="175" formatCode="dd\-mmm\-yy_)"/>
    <numFmt numFmtId="176" formatCode="#,##0.00\ &quot;F&quot;;\-#,##0.00\ &quot;F&quot;"/>
    <numFmt numFmtId="177" formatCode="_(* #,##0.000_);_(* \(#,##0.000\);_(* &quot;-&quot;??_);_(@_)"/>
  </numFmts>
  <fonts count="22">
    <font>
      <sz val="15"/>
      <name val="Angsana New"/>
      <family val="1"/>
    </font>
    <font>
      <sz val="14"/>
      <name val="Cordia New"/>
      <family val="2"/>
    </font>
    <font>
      <sz val="8"/>
      <name val="Angsana New"/>
      <family val="1"/>
    </font>
    <font>
      <sz val="14"/>
      <name val="Cordia New"/>
      <family val="2"/>
    </font>
    <font>
      <sz val="10"/>
      <name val="ApFont"/>
    </font>
    <font>
      <b/>
      <sz val="16"/>
      <name val="Angsana New"/>
      <family val="1"/>
    </font>
    <font>
      <sz val="11"/>
      <name val="Times New Roman"/>
      <family val="1"/>
    </font>
    <font>
      <sz val="12"/>
      <name val="EucrosiaUPC"/>
      <family val="1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8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6"/>
      <name val="Angsana New"/>
      <family val="1"/>
    </font>
    <font>
      <i/>
      <sz val="16"/>
      <name val="Angsana New"/>
      <family val="1"/>
    </font>
    <font>
      <u/>
      <sz val="16"/>
      <name val="Angsana New"/>
      <family val="1"/>
    </font>
    <font>
      <sz val="10"/>
      <color theme="1"/>
      <name val="Arial"/>
      <family val="2"/>
    </font>
    <font>
      <sz val="16"/>
      <color theme="1"/>
      <name val="Angsana New"/>
      <family val="1"/>
    </font>
    <font>
      <sz val="16"/>
      <color theme="0"/>
      <name val="Angsana New"/>
      <family val="1"/>
    </font>
    <font>
      <sz val="15"/>
      <name val="Angsana New"/>
      <family val="1"/>
    </font>
    <font>
      <sz val="12"/>
      <name val="Tms Rmn"/>
    </font>
    <font>
      <sz val="14"/>
      <name val="CordiaUPC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</borders>
  <cellStyleXfs count="25">
    <xf numFmtId="0" fontId="0" fillId="0" borderId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176" fontId="9" fillId="0" borderId="0"/>
    <xf numFmtId="175" fontId="9" fillId="0" borderId="0"/>
    <xf numFmtId="173" fontId="9" fillId="0" borderId="0"/>
    <xf numFmtId="38" fontId="10" fillId="2" borderId="0" applyNumberFormat="0" applyBorder="0" applyAlignment="0" applyProtection="0"/>
    <xf numFmtId="10" fontId="10" fillId="3" borderId="1" applyNumberFormat="0" applyBorder="0" applyAlignment="0" applyProtection="0"/>
    <xf numFmtId="37" fontId="11" fillId="0" borderId="0"/>
    <xf numFmtId="174" fontId="12" fillId="0" borderId="0"/>
    <xf numFmtId="39" fontId="6" fillId="0" borderId="0"/>
    <xf numFmtId="0" fontId="4" fillId="0" borderId="0"/>
    <xf numFmtId="10" fontId="8" fillId="0" borderId="0" applyFont="0" applyFill="0" applyBorder="0" applyAlignment="0" applyProtection="0"/>
    <xf numFmtId="1" fontId="8" fillId="0" borderId="2" applyNumberFormat="0" applyFill="0" applyAlignment="0" applyProtection="0">
      <alignment horizontal="center" vertical="center"/>
    </xf>
    <xf numFmtId="0" fontId="16" fillId="0" borderId="0"/>
    <xf numFmtId="0" fontId="1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/>
    <xf numFmtId="39" fontId="6" fillId="0" borderId="0"/>
    <xf numFmtId="39" fontId="6" fillId="0" borderId="0"/>
  </cellStyleXfs>
  <cellXfs count="179">
    <xf numFmtId="0" fontId="0" fillId="0" borderId="0" xfId="0"/>
    <xf numFmtId="0" fontId="5" fillId="0" borderId="0" xfId="0" applyFont="1" applyAlignment="1">
      <alignment horizontal="left"/>
    </xf>
    <xf numFmtId="0" fontId="13" fillId="0" borderId="0" xfId="0" applyFont="1"/>
    <xf numFmtId="165" fontId="13" fillId="0" borderId="0" xfId="1" applyFont="1" applyFill="1" applyAlignment="1"/>
    <xf numFmtId="165" fontId="13" fillId="0" borderId="0" xfId="1" applyFont="1" applyFill="1" applyBorder="1" applyAlignment="1"/>
    <xf numFmtId="0" fontId="13" fillId="0" borderId="0" xfId="0" applyFont="1" applyAlignment="1">
      <alignment horizontal="right"/>
    </xf>
    <xf numFmtId="165" fontId="5" fillId="0" borderId="0" xfId="1" applyFont="1" applyFill="1" applyAlignment="1">
      <alignment horizontal="left"/>
    </xf>
    <xf numFmtId="165" fontId="5" fillId="0" borderId="0" xfId="1" applyFont="1" applyFill="1" applyBorder="1" applyAlignment="1">
      <alignment horizontal="left"/>
    </xf>
    <xf numFmtId="0" fontId="13" fillId="0" borderId="0" xfId="0" applyFont="1" applyAlignment="1">
      <alignment horizontal="centerContinuous"/>
    </xf>
    <xf numFmtId="37" fontId="5" fillId="0" borderId="0" xfId="0" applyNumberFormat="1" applyFont="1" applyAlignment="1">
      <alignment horizontal="left"/>
    </xf>
    <xf numFmtId="167" fontId="5" fillId="0" borderId="0" xfId="0" applyNumberFormat="1" applyFont="1" applyAlignment="1">
      <alignment horizontal="left"/>
    </xf>
    <xf numFmtId="167" fontId="13" fillId="0" borderId="0" xfId="0" applyNumberFormat="1" applyFont="1" applyAlignment="1">
      <alignment horizontal="center"/>
    </xf>
    <xf numFmtId="165" fontId="13" fillId="0" borderId="0" xfId="1" applyFont="1" applyFill="1" applyAlignment="1">
      <alignment horizontal="center"/>
    </xf>
    <xf numFmtId="165" fontId="13" fillId="0" borderId="0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13" applyFont="1" applyAlignment="1">
      <alignment horizontal="center"/>
    </xf>
    <xf numFmtId="165" fontId="13" fillId="0" borderId="0" xfId="1" quotePrefix="1" applyFont="1" applyFill="1" applyBorder="1" applyAlignment="1">
      <alignment horizontal="center"/>
    </xf>
    <xf numFmtId="0" fontId="13" fillId="0" borderId="3" xfId="13" applyFont="1" applyBorder="1" applyAlignment="1">
      <alignment horizontal="center"/>
    </xf>
    <xf numFmtId="0" fontId="5" fillId="0" borderId="0" xfId="0" applyFont="1"/>
    <xf numFmtId="41" fontId="13" fillId="0" borderId="0" xfId="1" applyNumberFormat="1" applyFont="1" applyFill="1" applyBorder="1" applyAlignment="1">
      <alignment horizontal="center"/>
    </xf>
    <xf numFmtId="171" fontId="13" fillId="0" borderId="0" xfId="1" applyNumberFormat="1" applyFont="1" applyFill="1" applyBorder="1" applyAlignment="1">
      <alignment horizontal="center"/>
    </xf>
    <xf numFmtId="170" fontId="13" fillId="0" borderId="0" xfId="1" applyNumberFormat="1" applyFont="1" applyFill="1" applyAlignment="1"/>
    <xf numFmtId="41" fontId="13" fillId="0" borderId="0" xfId="0" applyNumberFormat="1" applyFont="1"/>
    <xf numFmtId="167" fontId="13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center"/>
    </xf>
    <xf numFmtId="169" fontId="13" fillId="0" borderId="0" xfId="0" applyNumberFormat="1" applyFont="1" applyAlignment="1">
      <alignment horizontal="right"/>
    </xf>
    <xf numFmtId="49" fontId="15" fillId="0" borderId="0" xfId="0" applyNumberFormat="1" applyFont="1" applyAlignment="1">
      <alignment horizontal="center"/>
    </xf>
    <xf numFmtId="0" fontId="13" fillId="0" borderId="3" xfId="0" quotePrefix="1" applyFont="1" applyBorder="1" applyAlignment="1">
      <alignment horizontal="center"/>
    </xf>
    <xf numFmtId="169" fontId="13" fillId="0" borderId="0" xfId="0" applyNumberFormat="1" applyFont="1" applyAlignment="1">
      <alignment horizontal="center"/>
    </xf>
    <xf numFmtId="166" fontId="13" fillId="0" borderId="0" xfId="0" applyNumberFormat="1" applyFont="1"/>
    <xf numFmtId="169" fontId="13" fillId="0" borderId="0" xfId="0" applyNumberFormat="1" applyFont="1"/>
    <xf numFmtId="3" fontId="13" fillId="0" borderId="0" xfId="0" applyNumberFormat="1" applyFont="1"/>
    <xf numFmtId="169" fontId="13" fillId="0" borderId="0" xfId="1" applyNumberFormat="1" applyFont="1" applyFill="1" applyAlignment="1"/>
    <xf numFmtId="0" fontId="13" fillId="0" borderId="0" xfId="0" quotePrefix="1" applyFont="1" applyAlignment="1">
      <alignment horizontal="left"/>
    </xf>
    <xf numFmtId="0" fontId="13" fillId="0" borderId="0" xfId="0" applyFont="1" applyAlignment="1">
      <alignment horizontal="left"/>
    </xf>
    <xf numFmtId="37" fontId="13" fillId="0" borderId="0" xfId="0" applyNumberFormat="1" applyFont="1" applyAlignment="1">
      <alignment horizontal="right"/>
    </xf>
    <xf numFmtId="49" fontId="13" fillId="0" borderId="3" xfId="0" applyNumberFormat="1" applyFont="1" applyBorder="1" applyAlignment="1">
      <alignment horizontal="center"/>
    </xf>
    <xf numFmtId="0" fontId="5" fillId="0" borderId="0" xfId="0" quotePrefix="1" applyFont="1"/>
    <xf numFmtId="2" fontId="14" fillId="0" borderId="0" xfId="0" applyNumberFormat="1" applyFont="1" applyAlignment="1">
      <alignment horizontal="center"/>
    </xf>
    <xf numFmtId="41" fontId="17" fillId="0" borderId="0" xfId="2" applyNumberFormat="1" applyFont="1" applyFill="1" applyBorder="1" applyAlignment="1"/>
    <xf numFmtId="37" fontId="14" fillId="0" borderId="0" xfId="0" applyNumberFormat="1" applyFont="1" applyAlignment="1">
      <alignment horizontal="center"/>
    </xf>
    <xf numFmtId="39" fontId="13" fillId="0" borderId="0" xfId="0" applyNumberFormat="1" applyFont="1"/>
    <xf numFmtId="169" fontId="13" fillId="0" borderId="0" xfId="1" applyNumberFormat="1" applyFont="1" applyFill="1" applyAlignment="1">
      <alignment horizontal="centerContinuous"/>
    </xf>
    <xf numFmtId="169" fontId="13" fillId="0" borderId="0" xfId="1" applyNumberFormat="1" applyFont="1" applyFill="1" applyBorder="1" applyAlignment="1">
      <alignment horizontal="centerContinuous"/>
    </xf>
    <xf numFmtId="169" fontId="13" fillId="0" borderId="0" xfId="1" applyNumberFormat="1" applyFont="1" applyFill="1" applyBorder="1" applyAlignment="1"/>
    <xf numFmtId="41" fontId="13" fillId="0" borderId="0" xfId="1" applyNumberFormat="1" applyFont="1" applyFill="1" applyBorder="1" applyAlignment="1">
      <alignment horizontal="right"/>
    </xf>
    <xf numFmtId="41" fontId="13" fillId="0" borderId="0" xfId="1" applyNumberFormat="1" applyFont="1" applyFill="1" applyAlignment="1">
      <alignment horizontal="right"/>
    </xf>
    <xf numFmtId="41" fontId="17" fillId="0" borderId="0" xfId="2" applyNumberFormat="1" applyFont="1" applyFill="1" applyAlignment="1">
      <alignment horizontal="right"/>
    </xf>
    <xf numFmtId="165" fontId="13" fillId="0" borderId="3" xfId="1" applyFont="1" applyFill="1" applyBorder="1" applyAlignment="1">
      <alignment horizontal="center"/>
    </xf>
    <xf numFmtId="41" fontId="13" fillId="0" borderId="0" xfId="0" applyNumberFormat="1" applyFont="1" applyAlignment="1">
      <alignment horizontal="right" vertical="center"/>
    </xf>
    <xf numFmtId="41" fontId="13" fillId="0" borderId="0" xfId="1" applyNumberFormat="1" applyFont="1" applyFill="1" applyAlignment="1">
      <alignment vertical="center"/>
    </xf>
    <xf numFmtId="41" fontId="13" fillId="0" borderId="7" xfId="1" applyNumberFormat="1" applyFont="1" applyFill="1" applyBorder="1" applyAlignment="1">
      <alignment vertical="center"/>
    </xf>
    <xf numFmtId="41" fontId="17" fillId="0" borderId="7" xfId="2" applyNumberFormat="1" applyFont="1" applyFill="1" applyBorder="1" applyAlignment="1">
      <alignment horizontal="right" vertical="center"/>
    </xf>
    <xf numFmtId="41" fontId="13" fillId="0" borderId="3" xfId="1" applyNumberFormat="1" applyFont="1" applyFill="1" applyBorder="1" applyAlignment="1">
      <alignment vertical="center"/>
    </xf>
    <xf numFmtId="41" fontId="13" fillId="0" borderId="0" xfId="1" applyNumberFormat="1" applyFont="1" applyFill="1" applyAlignment="1">
      <alignment horizontal="right" vertical="center"/>
    </xf>
    <xf numFmtId="41" fontId="17" fillId="0" borderId="0" xfId="2" applyNumberFormat="1" applyFont="1" applyFill="1" applyAlignment="1">
      <alignment horizontal="right" vertical="center"/>
    </xf>
    <xf numFmtId="169" fontId="13" fillId="0" borderId="0" xfId="1" applyNumberFormat="1" applyFont="1" applyFill="1" applyAlignment="1">
      <alignment horizontal="right" vertical="center"/>
    </xf>
    <xf numFmtId="41" fontId="13" fillId="0" borderId="3" xfId="1" applyNumberFormat="1" applyFont="1" applyFill="1" applyBorder="1" applyAlignment="1">
      <alignment horizontal="right" vertical="center"/>
    </xf>
    <xf numFmtId="41" fontId="17" fillId="0" borderId="0" xfId="3" applyNumberFormat="1" applyFont="1" applyFill="1" applyAlignment="1">
      <alignment vertical="center"/>
    </xf>
    <xf numFmtId="41" fontId="17" fillId="0" borderId="3" xfId="3" applyNumberFormat="1" applyFont="1" applyFill="1" applyBorder="1" applyAlignment="1">
      <alignment horizontal="right" vertical="center"/>
    </xf>
    <xf numFmtId="41" fontId="17" fillId="0" borderId="0" xfId="3" applyNumberFormat="1" applyFont="1" applyFill="1" applyBorder="1" applyAlignment="1">
      <alignment horizontal="right" vertical="center"/>
    </xf>
    <xf numFmtId="41" fontId="17" fillId="0" borderId="0" xfId="2" applyNumberFormat="1" applyFont="1" applyFill="1" applyBorder="1" applyAlignment="1">
      <alignment vertical="center"/>
    </xf>
    <xf numFmtId="41" fontId="13" fillId="0" borderId="0" xfId="1" applyNumberFormat="1" applyFont="1" applyFill="1" applyBorder="1" applyAlignment="1">
      <alignment vertical="center"/>
    </xf>
    <xf numFmtId="41" fontId="17" fillId="0" borderId="7" xfId="3" applyNumberFormat="1" applyFont="1" applyFill="1" applyBorder="1" applyAlignment="1">
      <alignment horizontal="right" vertical="center"/>
    </xf>
    <xf numFmtId="41" fontId="17" fillId="0" borderId="0" xfId="3" applyNumberFormat="1" applyFont="1" applyFill="1" applyAlignment="1">
      <alignment horizontal="right" vertical="center"/>
    </xf>
    <xf numFmtId="41" fontId="17" fillId="0" borderId="0" xfId="2" applyNumberFormat="1" applyFont="1" applyFill="1" applyBorder="1" applyAlignment="1">
      <alignment horizontal="right" vertical="center"/>
    </xf>
    <xf numFmtId="41" fontId="13" fillId="0" borderId="0" xfId="1" applyNumberFormat="1" applyFont="1" applyFill="1" applyBorder="1" applyAlignment="1">
      <alignment horizontal="right" vertical="center"/>
    </xf>
    <xf numFmtId="41" fontId="17" fillId="0" borderId="3" xfId="2" applyNumberFormat="1" applyFont="1" applyFill="1" applyBorder="1" applyAlignment="1">
      <alignment horizontal="right" vertical="center"/>
    </xf>
    <xf numFmtId="41" fontId="17" fillId="0" borderId="8" xfId="2" applyNumberFormat="1" applyFont="1" applyFill="1" applyBorder="1" applyAlignment="1">
      <alignment horizontal="right" vertical="center"/>
    </xf>
    <xf numFmtId="41" fontId="13" fillId="0" borderId="4" xfId="1" applyNumberFormat="1" applyFont="1" applyFill="1" applyBorder="1" applyAlignment="1">
      <alignment horizontal="right" vertical="center"/>
    </xf>
    <xf numFmtId="41" fontId="13" fillId="0" borderId="5" xfId="1" applyNumberFormat="1" applyFont="1" applyFill="1" applyBorder="1" applyAlignment="1">
      <alignment horizontal="right" vertical="center"/>
    </xf>
    <xf numFmtId="41" fontId="13" fillId="0" borderId="6" xfId="1" applyNumberFormat="1" applyFont="1" applyFill="1" applyBorder="1" applyAlignment="1">
      <alignment horizontal="right" vertical="center"/>
    </xf>
    <xf numFmtId="41" fontId="13" fillId="0" borderId="0" xfId="1" quotePrefix="1" applyNumberFormat="1" applyFont="1" applyFill="1" applyBorder="1" applyAlignment="1">
      <alignment horizontal="right" vertical="center"/>
    </xf>
    <xf numFmtId="169" fontId="17" fillId="0" borderId="0" xfId="2" applyNumberFormat="1" applyFont="1" applyFill="1" applyBorder="1" applyAlignment="1">
      <alignment vertical="center"/>
    </xf>
    <xf numFmtId="169" fontId="13" fillId="0" borderId="0" xfId="1" applyNumberFormat="1" applyFont="1" applyFill="1" applyBorder="1" applyAlignment="1">
      <alignment vertical="center"/>
    </xf>
    <xf numFmtId="41" fontId="17" fillId="0" borderId="3" xfId="3" applyNumberFormat="1" applyFont="1" applyFill="1" applyBorder="1" applyAlignment="1">
      <alignment vertical="center"/>
    </xf>
    <xf numFmtId="169" fontId="13" fillId="0" borderId="0" xfId="1" applyNumberFormat="1" applyFont="1" applyFill="1" applyBorder="1" applyAlignment="1">
      <alignment horizontal="right" vertical="center"/>
    </xf>
    <xf numFmtId="164" fontId="13" fillId="0" borderId="0" xfId="20" applyNumberFormat="1" applyFont="1" applyFill="1" applyBorder="1" applyAlignment="1">
      <alignment horizontal="center" vertical="center"/>
    </xf>
    <xf numFmtId="164" fontId="13" fillId="0" borderId="0" xfId="20" applyNumberFormat="1" applyFont="1" applyFill="1" applyBorder="1" applyAlignment="1">
      <alignment vertical="center"/>
    </xf>
    <xf numFmtId="41" fontId="13" fillId="4" borderId="0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8" fillId="0" borderId="0" xfId="0" applyFont="1"/>
    <xf numFmtId="41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41" fontId="17" fillId="0" borderId="3" xfId="0" applyNumberFormat="1" applyFont="1" applyBorder="1" applyAlignment="1">
      <alignment horizontal="right" vertical="center"/>
    </xf>
    <xf numFmtId="0" fontId="17" fillId="0" borderId="0" xfId="0" applyFont="1"/>
    <xf numFmtId="177" fontId="17" fillId="0" borderId="8" xfId="0" applyNumberFormat="1" applyFont="1" applyBorder="1"/>
    <xf numFmtId="172" fontId="17" fillId="0" borderId="0" xfId="0" applyNumberFormat="1" applyFont="1"/>
    <xf numFmtId="172" fontId="17" fillId="0" borderId="8" xfId="0" applyNumberFormat="1" applyFont="1" applyBorder="1"/>
    <xf numFmtId="165" fontId="17" fillId="0" borderId="0" xfId="0" applyNumberFormat="1" applyFont="1"/>
    <xf numFmtId="40" fontId="5" fillId="0" borderId="0" xfId="0" applyNumberFormat="1" applyFont="1" applyAlignment="1">
      <alignment horizontal="left"/>
    </xf>
    <xf numFmtId="169" fontId="13" fillId="0" borderId="0" xfId="0" applyNumberFormat="1" applyFont="1" applyAlignment="1">
      <alignment horizontal="centerContinuous"/>
    </xf>
    <xf numFmtId="167" fontId="13" fillId="0" borderId="0" xfId="0" applyNumberFormat="1" applyFont="1" applyAlignment="1">
      <alignment horizontal="centerContinuous"/>
    </xf>
    <xf numFmtId="40" fontId="5" fillId="0" borderId="0" xfId="0" applyNumberFormat="1" applyFont="1"/>
    <xf numFmtId="40" fontId="13" fillId="0" borderId="0" xfId="0" applyNumberFormat="1" applyFont="1"/>
    <xf numFmtId="0" fontId="14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41" fontId="17" fillId="0" borderId="0" xfId="0" applyNumberFormat="1" applyFont="1" applyAlignment="1">
      <alignment vertical="center"/>
    </xf>
    <xf numFmtId="40" fontId="18" fillId="0" borderId="0" xfId="0" applyNumberFormat="1" applyFont="1"/>
    <xf numFmtId="0" fontId="5" fillId="5" borderId="0" xfId="0" applyFont="1" applyFill="1" applyAlignment="1">
      <alignment horizontal="left" vertical="center"/>
    </xf>
    <xf numFmtId="0" fontId="13" fillId="5" borderId="0" xfId="0" applyFont="1" applyFill="1" applyAlignment="1">
      <alignment horizontal="centerContinuous" vertical="center"/>
    </xf>
    <xf numFmtId="49" fontId="14" fillId="5" borderId="0" xfId="0" applyNumberFormat="1" applyFont="1" applyFill="1" applyAlignment="1">
      <alignment horizontal="centerContinuous" vertical="center"/>
    </xf>
    <xf numFmtId="41" fontId="13" fillId="5" borderId="0" xfId="0" applyNumberFormat="1" applyFont="1" applyFill="1" applyAlignment="1">
      <alignment horizontal="centerContinuous" vertical="center"/>
    </xf>
    <xf numFmtId="0" fontId="13" fillId="5" borderId="0" xfId="0" applyFont="1" applyFill="1" applyAlignment="1">
      <alignment vertical="center"/>
    </xf>
    <xf numFmtId="169" fontId="13" fillId="5" borderId="0" xfId="0" applyNumberFormat="1" applyFont="1" applyFill="1" applyAlignment="1">
      <alignment horizontal="centerContinuous" vertical="center"/>
    </xf>
    <xf numFmtId="41" fontId="13" fillId="5" borderId="0" xfId="0" applyNumberFormat="1" applyFont="1" applyFill="1" applyAlignment="1">
      <alignment vertical="center"/>
    </xf>
    <xf numFmtId="167" fontId="5" fillId="5" borderId="0" xfId="0" applyNumberFormat="1" applyFont="1" applyFill="1" applyAlignment="1">
      <alignment horizontal="left" vertical="center"/>
    </xf>
    <xf numFmtId="167" fontId="13" fillId="5" borderId="0" xfId="0" applyNumberFormat="1" applyFont="1" applyFill="1" applyAlignment="1">
      <alignment horizontal="centerContinuous" vertical="center"/>
    </xf>
    <xf numFmtId="167" fontId="13" fillId="5" borderId="0" xfId="0" applyNumberFormat="1" applyFont="1" applyFill="1" applyAlignment="1">
      <alignment horizontal="left" vertical="center"/>
    </xf>
    <xf numFmtId="49" fontId="14" fillId="5" borderId="0" xfId="0" applyNumberFormat="1" applyFont="1" applyFill="1" applyAlignment="1">
      <alignment horizontal="center" vertical="center"/>
    </xf>
    <xf numFmtId="41" fontId="13" fillId="5" borderId="0" xfId="0" applyNumberFormat="1" applyFont="1" applyFill="1" applyAlignment="1">
      <alignment horizontal="right" vertical="center"/>
    </xf>
    <xf numFmtId="169" fontId="13" fillId="5" borderId="0" xfId="0" applyNumberFormat="1" applyFont="1" applyFill="1" applyAlignment="1">
      <alignment horizontal="right" vertical="center"/>
    </xf>
    <xf numFmtId="0" fontId="13" fillId="5" borderId="3" xfId="0" applyFont="1" applyFill="1" applyBorder="1" applyAlignment="1">
      <alignment horizontal="center" vertical="center"/>
    </xf>
    <xf numFmtId="169" fontId="15" fillId="5" borderId="0" xfId="0" applyNumberFormat="1" applyFont="1" applyFill="1" applyAlignment="1">
      <alignment horizontal="right" vertical="center"/>
    </xf>
    <xf numFmtId="41" fontId="13" fillId="5" borderId="3" xfId="0" quotePrefix="1" applyNumberFormat="1" applyFont="1" applyFill="1" applyBorder="1" applyAlignment="1">
      <alignment horizontal="center" vertical="center"/>
    </xf>
    <xf numFmtId="49" fontId="15" fillId="5" borderId="0" xfId="0" applyNumberFormat="1" applyFont="1" applyFill="1" applyAlignment="1">
      <alignment horizontal="center" vertical="center"/>
    </xf>
    <xf numFmtId="0" fontId="13" fillId="5" borderId="3" xfId="0" quotePrefix="1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41" fontId="13" fillId="5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49" fontId="13" fillId="5" borderId="0" xfId="0" applyNumberFormat="1" applyFont="1" applyFill="1" applyAlignment="1">
      <alignment horizontal="center" vertical="center"/>
    </xf>
    <xf numFmtId="169" fontId="13" fillId="5" borderId="0" xfId="0" applyNumberFormat="1" applyFont="1" applyFill="1" applyAlignment="1">
      <alignment horizontal="center" vertical="center"/>
    </xf>
    <xf numFmtId="166" fontId="13" fillId="5" borderId="0" xfId="0" applyNumberFormat="1" applyFont="1" applyFill="1" applyAlignment="1">
      <alignment vertical="center"/>
    </xf>
    <xf numFmtId="169" fontId="13" fillId="5" borderId="0" xfId="0" applyNumberFormat="1" applyFont="1" applyFill="1" applyAlignment="1">
      <alignment vertical="center"/>
    </xf>
    <xf numFmtId="41" fontId="13" fillId="5" borderId="0" xfId="1" applyNumberFormat="1" applyFont="1" applyFill="1" applyAlignment="1">
      <alignment horizontal="right" vertical="center"/>
    </xf>
    <xf numFmtId="0" fontId="17" fillId="5" borderId="0" xfId="0" applyFont="1" applyFill="1" applyAlignment="1">
      <alignment horizontal="right" vertical="center"/>
    </xf>
    <xf numFmtId="164" fontId="13" fillId="5" borderId="0" xfId="0" applyNumberFormat="1" applyFont="1" applyFill="1" applyAlignment="1">
      <alignment vertical="center"/>
    </xf>
    <xf numFmtId="41" fontId="14" fillId="5" borderId="0" xfId="0" applyNumberFormat="1" applyFont="1" applyFill="1" applyAlignment="1">
      <alignment horizontal="right" vertical="center"/>
    </xf>
    <xf numFmtId="0" fontId="13" fillId="5" borderId="0" xfId="0" applyFont="1" applyFill="1" applyAlignment="1">
      <alignment horizontal="right" vertical="center"/>
    </xf>
    <xf numFmtId="0" fontId="14" fillId="5" borderId="0" xfId="0" applyFont="1" applyFill="1" applyAlignment="1">
      <alignment horizontal="center" vertical="center"/>
    </xf>
    <xf numFmtId="41" fontId="13" fillId="5" borderId="7" xfId="1" applyNumberFormat="1" applyFont="1" applyFill="1" applyBorder="1" applyAlignment="1">
      <alignment horizontal="right" vertical="center"/>
    </xf>
    <xf numFmtId="165" fontId="17" fillId="5" borderId="0" xfId="1" applyFont="1" applyFill="1" applyAlignment="1">
      <alignment horizontal="right" vertical="center"/>
    </xf>
    <xf numFmtId="41" fontId="17" fillId="5" borderId="0" xfId="1" applyNumberFormat="1" applyFont="1" applyFill="1" applyAlignment="1">
      <alignment horizontal="right" vertical="center"/>
    </xf>
    <xf numFmtId="41" fontId="17" fillId="5" borderId="0" xfId="2" applyNumberFormat="1" applyFont="1" applyFill="1" applyAlignment="1">
      <alignment horizontal="right" vertical="center"/>
    </xf>
    <xf numFmtId="0" fontId="13" fillId="5" borderId="0" xfId="0" applyFont="1" applyFill="1"/>
    <xf numFmtId="164" fontId="13" fillId="5" borderId="0" xfId="0" applyNumberFormat="1" applyFont="1" applyFill="1"/>
    <xf numFmtId="41" fontId="13" fillId="5" borderId="0" xfId="3" applyNumberFormat="1" applyFont="1" applyFill="1" applyAlignment="1">
      <alignment horizontal="right" vertical="center"/>
    </xf>
    <xf numFmtId="41" fontId="13" fillId="5" borderId="3" xfId="0" applyNumberFormat="1" applyFont="1" applyFill="1" applyBorder="1" applyAlignment="1">
      <alignment horizontal="right" vertical="center"/>
    </xf>
    <xf numFmtId="164" fontId="13" fillId="5" borderId="3" xfId="0" applyNumberFormat="1" applyFont="1" applyFill="1" applyBorder="1"/>
    <xf numFmtId="41" fontId="13" fillId="5" borderId="8" xfId="1" applyNumberFormat="1" applyFont="1" applyFill="1" applyBorder="1" applyAlignment="1">
      <alignment horizontal="right" vertical="center"/>
    </xf>
    <xf numFmtId="37" fontId="14" fillId="5" borderId="0" xfId="0" applyNumberFormat="1" applyFont="1" applyFill="1" applyAlignment="1">
      <alignment vertical="center"/>
    </xf>
    <xf numFmtId="37" fontId="13" fillId="5" borderId="0" xfId="0" applyNumberFormat="1" applyFont="1" applyFill="1" applyAlignment="1">
      <alignment vertical="center"/>
    </xf>
    <xf numFmtId="3" fontId="13" fillId="5" borderId="0" xfId="0" applyNumberFormat="1" applyFont="1" applyFill="1" applyAlignment="1">
      <alignment vertical="center"/>
    </xf>
    <xf numFmtId="167" fontId="13" fillId="5" borderId="0" xfId="0" applyNumberFormat="1" applyFont="1" applyFill="1" applyAlignment="1">
      <alignment horizontal="center" vertical="center"/>
    </xf>
    <xf numFmtId="41" fontId="13" fillId="5" borderId="0" xfId="1" applyNumberFormat="1" applyFont="1" applyFill="1" applyAlignment="1">
      <alignment vertical="center"/>
    </xf>
    <xf numFmtId="49" fontId="14" fillId="5" borderId="0" xfId="0" applyNumberFormat="1" applyFont="1" applyFill="1" applyAlignment="1">
      <alignment horizontal="right" vertical="center"/>
    </xf>
    <xf numFmtId="164" fontId="13" fillId="5" borderId="0" xfId="0" applyNumberFormat="1" applyFont="1" applyFill="1" applyAlignment="1">
      <alignment horizontal="right"/>
    </xf>
    <xf numFmtId="0" fontId="14" fillId="5" borderId="0" xfId="0" applyFont="1" applyFill="1" applyAlignment="1">
      <alignment horizontal="right" vertical="center"/>
    </xf>
    <xf numFmtId="41" fontId="17" fillId="5" borderId="7" xfId="2" applyNumberFormat="1" applyFont="1" applyFill="1" applyBorder="1" applyAlignment="1">
      <alignment horizontal="right" vertical="center"/>
    </xf>
    <xf numFmtId="168" fontId="17" fillId="5" borderId="0" xfId="0" applyNumberFormat="1" applyFont="1" applyFill="1" applyAlignment="1">
      <alignment horizontal="right" vertical="center"/>
    </xf>
    <xf numFmtId="41" fontId="17" fillId="5" borderId="9" xfId="2" applyNumberFormat="1" applyFont="1" applyFill="1" applyBorder="1" applyAlignment="1">
      <alignment horizontal="right" vertical="center"/>
    </xf>
    <xf numFmtId="41" fontId="13" fillId="5" borderId="9" xfId="1" applyNumberFormat="1" applyFont="1" applyFill="1" applyBorder="1" applyAlignment="1">
      <alignment horizontal="right" vertical="center"/>
    </xf>
    <xf numFmtId="41" fontId="13" fillId="5" borderId="3" xfId="0" quotePrefix="1" applyNumberFormat="1" applyFont="1" applyFill="1" applyBorder="1" applyAlignment="1">
      <alignment horizontal="right" vertical="center"/>
    </xf>
    <xf numFmtId="49" fontId="15" fillId="5" borderId="0" xfId="0" applyNumberFormat="1" applyFont="1" applyFill="1" applyAlignment="1">
      <alignment horizontal="right" vertical="center"/>
    </xf>
    <xf numFmtId="0" fontId="13" fillId="5" borderId="3" xfId="0" quotePrefix="1" applyFont="1" applyFill="1" applyBorder="1" applyAlignment="1">
      <alignment horizontal="right" vertical="center"/>
    </xf>
    <xf numFmtId="169" fontId="13" fillId="5" borderId="0" xfId="1" applyNumberFormat="1" applyFont="1" applyFill="1" applyAlignment="1">
      <alignment horizontal="right" vertical="center"/>
    </xf>
    <xf numFmtId="41" fontId="13" fillId="5" borderId="0" xfId="2" applyNumberFormat="1" applyFont="1" applyFill="1" applyAlignment="1">
      <alignment horizontal="right" vertical="center"/>
    </xf>
    <xf numFmtId="169" fontId="13" fillId="5" borderId="0" xfId="2" applyNumberFormat="1" applyFont="1" applyFill="1" applyAlignment="1">
      <alignment horizontal="right" vertical="center"/>
    </xf>
    <xf numFmtId="41" fontId="13" fillId="5" borderId="8" xfId="2" applyNumberFormat="1" applyFont="1" applyFill="1" applyBorder="1" applyAlignment="1">
      <alignment horizontal="right" vertical="center"/>
    </xf>
    <xf numFmtId="164" fontId="13" fillId="5" borderId="8" xfId="20" applyNumberFormat="1" applyFont="1" applyFill="1" applyBorder="1" applyAlignment="1"/>
    <xf numFmtId="41" fontId="13" fillId="5" borderId="0" xfId="2" applyNumberFormat="1" applyFont="1" applyFill="1" applyBorder="1" applyAlignment="1">
      <alignment horizontal="right" vertical="center"/>
    </xf>
    <xf numFmtId="164" fontId="13" fillId="5" borderId="0" xfId="20" applyNumberFormat="1" applyFont="1" applyFill="1" applyAlignment="1"/>
    <xf numFmtId="41" fontId="13" fillId="5" borderId="3" xfId="1" applyNumberFormat="1" applyFont="1" applyFill="1" applyBorder="1" applyAlignment="1">
      <alignment horizontal="right" vertical="center"/>
    </xf>
    <xf numFmtId="0" fontId="0" fillId="5" borderId="0" xfId="0" applyFill="1"/>
    <xf numFmtId="0" fontId="5" fillId="5" borderId="0" xfId="0" quotePrefix="1" applyFont="1" applyFill="1" applyAlignment="1">
      <alignment horizontal="left" vertical="center"/>
    </xf>
    <xf numFmtId="0" fontId="13" fillId="5" borderId="0" xfId="0" quotePrefix="1" applyFont="1" applyFill="1" applyAlignment="1">
      <alignment horizontal="left" vertical="center"/>
    </xf>
    <xf numFmtId="0" fontId="13" fillId="5" borderId="10" xfId="0" applyFont="1" applyFill="1" applyBorder="1" applyAlignment="1">
      <alignment vertical="center"/>
    </xf>
    <xf numFmtId="0" fontId="13" fillId="5" borderId="0" xfId="0" applyFont="1" applyFill="1" applyAlignment="1">
      <alignment horizontal="left" vertical="center"/>
    </xf>
    <xf numFmtId="164" fontId="13" fillId="0" borderId="4" xfId="4" applyNumberFormat="1" applyFont="1" applyFill="1" applyBorder="1" applyAlignment="1">
      <alignment horizontal="center" vertical="center"/>
    </xf>
    <xf numFmtId="164" fontId="13" fillId="0" borderId="0" xfId="24" applyNumberFormat="1" applyFont="1" applyAlignment="1">
      <alignment vertical="center"/>
    </xf>
    <xf numFmtId="164" fontId="13" fillId="0" borderId="0" xfId="4" applyNumberFormat="1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center"/>
    </xf>
    <xf numFmtId="0" fontId="13" fillId="5" borderId="3" xfId="0" applyFont="1" applyFill="1" applyBorder="1" applyAlignment="1">
      <alignment horizontal="center" vertical="center"/>
    </xf>
    <xf numFmtId="169" fontId="13" fillId="5" borderId="3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37" fontId="13" fillId="0" borderId="3" xfId="0" applyNumberFormat="1" applyFont="1" applyBorder="1" applyAlignment="1">
      <alignment horizontal="center"/>
    </xf>
    <xf numFmtId="165" fontId="13" fillId="0" borderId="3" xfId="1" applyFont="1" applyFill="1" applyBorder="1" applyAlignment="1">
      <alignment horizontal="center"/>
    </xf>
    <xf numFmtId="167" fontId="13" fillId="0" borderId="3" xfId="0" applyNumberFormat="1" applyFont="1" applyBorder="1" applyAlignment="1">
      <alignment horizontal="center"/>
    </xf>
  </cellXfs>
  <cellStyles count="25">
    <cellStyle name="Comma" xfId="1" builtinId="3"/>
    <cellStyle name="Comma 2" xfId="2" xr:uid="{00000000-0005-0000-0000-000001000000}"/>
    <cellStyle name="Comma 2 2" xfId="3" xr:uid="{00000000-0005-0000-0000-000002000000}"/>
    <cellStyle name="Comma 2 2 2" xfId="20" xr:uid="{00000000-0005-0000-0000-000003000000}"/>
    <cellStyle name="Comma 2 3" xfId="19" xr:uid="{00000000-0005-0000-0000-000004000000}"/>
    <cellStyle name="Comma 3" xfId="4" xr:uid="{00000000-0005-0000-0000-000005000000}"/>
    <cellStyle name="Comma 4" xfId="18" xr:uid="{00000000-0005-0000-0000-000006000000}"/>
    <cellStyle name="comma zerodec" xfId="5" xr:uid="{00000000-0005-0000-0000-000007000000}"/>
    <cellStyle name="Currency1" xfId="6" xr:uid="{00000000-0005-0000-0000-000008000000}"/>
    <cellStyle name="Dollar (zero dec)" xfId="7" xr:uid="{00000000-0005-0000-0000-000009000000}"/>
    <cellStyle name="E&amp;Y House" xfId="21" xr:uid="{00000000-0005-0000-0000-00000A000000}"/>
    <cellStyle name="Grey" xfId="8" xr:uid="{00000000-0005-0000-0000-00000B000000}"/>
    <cellStyle name="Input [yellow]" xfId="9" xr:uid="{00000000-0005-0000-0000-00000C000000}"/>
    <cellStyle name="no dec" xfId="10" xr:uid="{00000000-0005-0000-0000-00000D000000}"/>
    <cellStyle name="Normal" xfId="0" builtinId="0"/>
    <cellStyle name="Normal - Style1" xfId="11" xr:uid="{00000000-0005-0000-0000-00000F000000}"/>
    <cellStyle name="Normal 2" xfId="12" xr:uid="{00000000-0005-0000-0000-000010000000}"/>
    <cellStyle name="Normal 3" xfId="23" xr:uid="{00000000-0005-0000-0000-000011000000}"/>
    <cellStyle name="Normal 4" xfId="17" xr:uid="{00000000-0005-0000-0000-000012000000}"/>
    <cellStyle name="Normal 5" xfId="24" xr:uid="{00000000-0005-0000-0000-000013000000}"/>
    <cellStyle name="Normal 6" xfId="22" xr:uid="{00000000-0005-0000-0000-000014000000}"/>
    <cellStyle name="Normal_CE-T" xfId="13" xr:uid="{00000000-0005-0000-0000-000015000000}"/>
    <cellStyle name="Percent [2]" xfId="14" xr:uid="{00000000-0005-0000-0000-000016000000}"/>
    <cellStyle name="Quantity" xfId="15" xr:uid="{00000000-0005-0000-0000-000017000000}"/>
    <cellStyle name="ปกติ 4" xfId="16" xr:uid="{00000000-0005-0000-0000-000018000000}"/>
  </cellStyles>
  <dxfs count="0"/>
  <tableStyles count="0" defaultTableStyle="TableStyleMedium9" defaultPivotStyle="PivotStyleLight16"/>
  <colors>
    <mruColors>
      <color rgb="FFCCFF99"/>
      <color rgb="FF66CCFF"/>
      <color rgb="FFA3E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6"/>
  <sheetViews>
    <sheetView showGridLines="0" tabSelected="1" view="pageBreakPreview" topLeftCell="A67" zoomScale="70" zoomScaleNormal="70" zoomScaleSheetLayoutView="70" workbookViewId="0">
      <selection activeCell="Z77" sqref="Z77"/>
    </sheetView>
  </sheetViews>
  <sheetFormatPr defaultColWidth="9.125" defaultRowHeight="23.25" customHeight="1"/>
  <cols>
    <col min="1" max="3" width="1.75" style="104" customWidth="1"/>
    <col min="4" max="4" width="15.75" style="104" customWidth="1"/>
    <col min="5" max="5" width="20.125" style="104" customWidth="1"/>
    <col min="6" max="6" width="15.75" style="104" customWidth="1"/>
    <col min="7" max="7" width="8.75" style="110" customWidth="1"/>
    <col min="8" max="8" width="0.875" style="104" customWidth="1"/>
    <col min="9" max="9" width="17.75" style="106" customWidth="1"/>
    <col min="10" max="10" width="0.875" style="104" customWidth="1"/>
    <col min="11" max="11" width="17.75" style="124" customWidth="1"/>
    <col min="12" max="12" width="0.875" style="104" customWidth="1"/>
    <col min="13" max="13" width="17.75" style="106" customWidth="1"/>
    <col min="14" max="14" width="0.875" style="104" customWidth="1"/>
    <col min="15" max="15" width="17.75" style="104" customWidth="1"/>
    <col min="16" max="16384" width="9.125" style="104"/>
  </cols>
  <sheetData>
    <row r="1" spans="1:15" ht="21" customHeight="1">
      <c r="A1" s="100" t="s">
        <v>85</v>
      </c>
      <c r="B1" s="101"/>
      <c r="C1" s="101"/>
      <c r="D1" s="101"/>
      <c r="E1" s="101"/>
      <c r="F1" s="101"/>
      <c r="G1" s="102"/>
      <c r="H1" s="101"/>
      <c r="I1" s="103"/>
      <c r="K1" s="105"/>
    </row>
    <row r="2" spans="1:15" ht="21" customHeight="1">
      <c r="A2" s="107" t="s">
        <v>118</v>
      </c>
      <c r="B2" s="108"/>
      <c r="C2" s="108"/>
      <c r="D2" s="108"/>
      <c r="E2" s="108"/>
      <c r="F2" s="108"/>
      <c r="G2" s="102"/>
      <c r="H2" s="108"/>
      <c r="I2" s="103"/>
      <c r="K2" s="105"/>
    </row>
    <row r="3" spans="1:15" ht="21" customHeight="1">
      <c r="A3" s="107" t="s">
        <v>149</v>
      </c>
      <c r="B3" s="108"/>
      <c r="C3" s="108"/>
      <c r="D3" s="108"/>
      <c r="E3" s="108"/>
      <c r="F3" s="108"/>
      <c r="G3" s="102"/>
      <c r="H3" s="108"/>
      <c r="I3" s="103"/>
      <c r="K3" s="105"/>
    </row>
    <row r="4" spans="1:15" ht="21" customHeight="1">
      <c r="B4" s="109"/>
      <c r="C4" s="109"/>
      <c r="D4" s="109"/>
      <c r="E4" s="109"/>
      <c r="F4" s="109"/>
      <c r="H4" s="109"/>
      <c r="I4" s="111"/>
      <c r="K4" s="112"/>
      <c r="O4" s="112" t="s">
        <v>45</v>
      </c>
    </row>
    <row r="5" spans="1:15" ht="21" customHeight="1">
      <c r="B5" s="109"/>
      <c r="C5" s="109"/>
      <c r="D5" s="109"/>
      <c r="E5" s="109"/>
      <c r="F5" s="109"/>
      <c r="H5" s="109"/>
      <c r="I5" s="174" t="s">
        <v>77</v>
      </c>
      <c r="J5" s="174"/>
      <c r="K5" s="174"/>
      <c r="M5" s="173" t="s">
        <v>78</v>
      </c>
      <c r="N5" s="173"/>
      <c r="O5" s="173"/>
    </row>
    <row r="6" spans="1:15" ht="21" customHeight="1">
      <c r="B6" s="109"/>
      <c r="C6" s="109"/>
      <c r="D6" s="109"/>
      <c r="E6" s="109"/>
      <c r="F6" s="109"/>
      <c r="G6" s="113" t="s">
        <v>13</v>
      </c>
      <c r="H6" s="114"/>
      <c r="I6" s="115" t="s">
        <v>150</v>
      </c>
      <c r="J6" s="116"/>
      <c r="K6" s="117" t="s">
        <v>151</v>
      </c>
      <c r="M6" s="115" t="s">
        <v>150</v>
      </c>
      <c r="N6" s="116"/>
      <c r="O6" s="117" t="s">
        <v>151</v>
      </c>
    </row>
    <row r="7" spans="1:15" ht="21" customHeight="1">
      <c r="B7" s="109"/>
      <c r="C7" s="109"/>
      <c r="D7" s="109"/>
      <c r="E7" s="109"/>
      <c r="F7" s="109"/>
      <c r="G7" s="118"/>
      <c r="H7" s="114"/>
      <c r="I7" s="119" t="s">
        <v>67</v>
      </c>
      <c r="K7" s="118" t="s">
        <v>68</v>
      </c>
      <c r="M7" s="119" t="s">
        <v>67</v>
      </c>
      <c r="N7" s="118"/>
      <c r="O7" s="118" t="s">
        <v>68</v>
      </c>
    </row>
    <row r="8" spans="1:15" ht="21" customHeight="1">
      <c r="B8" s="109"/>
      <c r="C8" s="109"/>
      <c r="D8" s="109"/>
      <c r="E8" s="109"/>
      <c r="F8" s="109"/>
      <c r="G8" s="118"/>
      <c r="H8" s="114"/>
      <c r="I8" s="119" t="s">
        <v>69</v>
      </c>
      <c r="K8" s="118"/>
      <c r="M8" s="119" t="s">
        <v>69</v>
      </c>
      <c r="N8" s="118"/>
      <c r="O8" s="118"/>
    </row>
    <row r="9" spans="1:15" ht="21" customHeight="1">
      <c r="A9" s="120" t="s">
        <v>8</v>
      </c>
      <c r="F9" s="121"/>
      <c r="H9" s="121"/>
      <c r="I9" s="119"/>
      <c r="K9" s="122"/>
    </row>
    <row r="10" spans="1:15" ht="21" customHeight="1">
      <c r="A10" s="120" t="s">
        <v>0</v>
      </c>
      <c r="E10" s="123"/>
      <c r="F10" s="123"/>
      <c r="H10" s="123"/>
    </row>
    <row r="11" spans="1:15" ht="21" customHeight="1">
      <c r="A11" s="104" t="s">
        <v>27</v>
      </c>
      <c r="E11" s="123"/>
      <c r="F11" s="123"/>
      <c r="H11" s="123"/>
      <c r="I11" s="125">
        <v>70403</v>
      </c>
      <c r="J11" s="126"/>
      <c r="K11" s="127">
        <v>61751</v>
      </c>
      <c r="L11" s="128"/>
      <c r="M11" s="111">
        <v>59393</v>
      </c>
      <c r="N11" s="128"/>
      <c r="O11" s="127">
        <v>42811</v>
      </c>
    </row>
    <row r="12" spans="1:15" ht="21" customHeight="1">
      <c r="A12" s="104" t="s">
        <v>135</v>
      </c>
      <c r="E12" s="123"/>
      <c r="F12" s="123"/>
      <c r="G12" s="110" t="s">
        <v>97</v>
      </c>
      <c r="H12" s="123"/>
      <c r="I12" s="125">
        <v>3901</v>
      </c>
      <c r="J12" s="126"/>
      <c r="K12" s="127">
        <v>6651</v>
      </c>
      <c r="L12" s="128"/>
      <c r="M12" s="111">
        <v>3778</v>
      </c>
      <c r="N12" s="128"/>
      <c r="O12" s="127">
        <v>4449</v>
      </c>
    </row>
    <row r="13" spans="1:15" ht="21" customHeight="1">
      <c r="A13" s="104" t="s">
        <v>157</v>
      </c>
      <c r="E13" s="123"/>
      <c r="F13" s="123"/>
      <c r="H13" s="123"/>
      <c r="I13" s="125"/>
      <c r="J13" s="126"/>
      <c r="K13" s="111"/>
      <c r="L13" s="128"/>
      <c r="M13" s="111"/>
      <c r="N13" s="128"/>
      <c r="O13" s="111"/>
    </row>
    <row r="14" spans="1:15" ht="21" customHeight="1">
      <c r="B14" s="104" t="s">
        <v>79</v>
      </c>
      <c r="E14" s="123"/>
      <c r="F14" s="123"/>
      <c r="G14" s="110" t="s">
        <v>72</v>
      </c>
      <c r="H14" s="123"/>
      <c r="I14" s="125">
        <v>80443</v>
      </c>
      <c r="J14" s="126"/>
      <c r="K14" s="127">
        <v>78402</v>
      </c>
      <c r="L14" s="128"/>
      <c r="M14" s="111">
        <v>0</v>
      </c>
      <c r="N14" s="128"/>
      <c r="O14" s="127">
        <v>0</v>
      </c>
    </row>
    <row r="15" spans="1:15" ht="21" customHeight="1">
      <c r="A15" s="104" t="s">
        <v>80</v>
      </c>
      <c r="E15" s="123"/>
      <c r="F15" s="123"/>
      <c r="H15" s="123"/>
      <c r="I15" s="125"/>
      <c r="J15" s="129"/>
      <c r="L15" s="128"/>
      <c r="M15" s="111"/>
      <c r="N15" s="128"/>
      <c r="O15" s="127"/>
    </row>
    <row r="16" spans="1:15" ht="21" customHeight="1">
      <c r="B16" s="104" t="s">
        <v>79</v>
      </c>
      <c r="E16" s="123"/>
      <c r="F16" s="123"/>
      <c r="G16" s="130">
        <v>5</v>
      </c>
      <c r="H16" s="123"/>
      <c r="I16" s="111">
        <v>138629</v>
      </c>
      <c r="J16" s="126"/>
      <c r="K16" s="127">
        <v>106853</v>
      </c>
      <c r="L16" s="128"/>
      <c r="M16" s="111">
        <v>138629</v>
      </c>
      <c r="N16" s="128"/>
      <c r="O16" s="127">
        <v>106853</v>
      </c>
    </row>
    <row r="17" spans="1:15" ht="21" customHeight="1">
      <c r="A17" s="104" t="s">
        <v>81</v>
      </c>
      <c r="E17" s="123"/>
      <c r="F17" s="123"/>
      <c r="G17" s="130"/>
      <c r="H17" s="123"/>
      <c r="I17" s="111"/>
      <c r="J17" s="129"/>
      <c r="K17" s="127"/>
      <c r="L17" s="128"/>
      <c r="M17" s="111"/>
      <c r="N17" s="128"/>
      <c r="O17" s="127"/>
    </row>
    <row r="18" spans="1:15" ht="21" customHeight="1">
      <c r="B18" s="104" t="s">
        <v>79</v>
      </c>
      <c r="E18" s="123"/>
      <c r="F18" s="123"/>
      <c r="G18" s="130">
        <v>6</v>
      </c>
      <c r="H18" s="123"/>
      <c r="I18" s="111">
        <v>383828</v>
      </c>
      <c r="J18" s="126"/>
      <c r="K18" s="127">
        <v>335821</v>
      </c>
      <c r="L18" s="128"/>
      <c r="M18" s="111">
        <v>383828</v>
      </c>
      <c r="N18" s="128"/>
      <c r="O18" s="127">
        <v>335821</v>
      </c>
    </row>
    <row r="19" spans="1:15" ht="21" customHeight="1">
      <c r="A19" s="104" t="s">
        <v>82</v>
      </c>
      <c r="E19" s="123"/>
      <c r="F19" s="123"/>
      <c r="G19" s="130"/>
      <c r="H19" s="123"/>
      <c r="I19" s="111"/>
      <c r="J19" s="129"/>
      <c r="K19" s="127"/>
      <c r="L19" s="128"/>
      <c r="M19" s="111"/>
      <c r="N19" s="128"/>
      <c r="O19" s="127"/>
    </row>
    <row r="20" spans="1:15" ht="21" customHeight="1">
      <c r="B20" s="104" t="s">
        <v>79</v>
      </c>
      <c r="E20" s="123"/>
      <c r="F20" s="123"/>
      <c r="G20" s="130">
        <v>7</v>
      </c>
      <c r="H20" s="123"/>
      <c r="I20" s="111">
        <v>4230</v>
      </c>
      <c r="J20" s="126"/>
      <c r="K20" s="127">
        <v>4550</v>
      </c>
      <c r="L20" s="128"/>
      <c r="M20" s="111">
        <v>4230</v>
      </c>
      <c r="N20" s="128"/>
      <c r="O20" s="127">
        <v>4550</v>
      </c>
    </row>
    <row r="21" spans="1:15" ht="21" customHeight="1">
      <c r="A21" s="104" t="s">
        <v>115</v>
      </c>
      <c r="E21" s="123"/>
      <c r="F21" s="123"/>
      <c r="H21" s="123"/>
      <c r="I21" s="111"/>
      <c r="J21" s="126"/>
      <c r="K21" s="127"/>
      <c r="L21" s="128"/>
      <c r="M21" s="111"/>
      <c r="N21" s="128"/>
      <c r="O21" s="127"/>
    </row>
    <row r="22" spans="1:15" ht="21" customHeight="1">
      <c r="B22" s="104" t="s">
        <v>79</v>
      </c>
      <c r="E22" s="123"/>
      <c r="F22" s="123"/>
      <c r="G22" s="130">
        <v>9</v>
      </c>
      <c r="H22" s="123"/>
      <c r="I22" s="111">
        <v>56639</v>
      </c>
      <c r="J22" s="126"/>
      <c r="K22" s="127">
        <v>53195</v>
      </c>
      <c r="L22" s="128"/>
      <c r="M22" s="111">
        <v>56639</v>
      </c>
      <c r="N22" s="128"/>
      <c r="O22" s="127">
        <v>53195</v>
      </c>
    </row>
    <row r="23" spans="1:15" ht="21" customHeight="1">
      <c r="A23" s="104" t="s">
        <v>23</v>
      </c>
      <c r="E23" s="123"/>
      <c r="F23" s="123"/>
      <c r="G23" s="130"/>
      <c r="H23" s="123"/>
      <c r="I23" s="125">
        <v>4080</v>
      </c>
      <c r="J23" s="126"/>
      <c r="K23" s="111">
        <v>1787</v>
      </c>
      <c r="L23" s="128"/>
      <c r="M23" s="111">
        <v>1917</v>
      </c>
      <c r="N23" s="128"/>
      <c r="O23" s="111">
        <v>502</v>
      </c>
    </row>
    <row r="24" spans="1:15" ht="21" customHeight="1">
      <c r="A24" s="120" t="s">
        <v>1</v>
      </c>
      <c r="E24" s="123"/>
      <c r="F24" s="123"/>
      <c r="H24" s="123"/>
      <c r="I24" s="131">
        <f>SUM(I11:I23)</f>
        <v>742153</v>
      </c>
      <c r="J24" s="132"/>
      <c r="K24" s="131">
        <f>SUM(K11:K23)</f>
        <v>649010</v>
      </c>
      <c r="L24" s="133"/>
      <c r="M24" s="131">
        <f>SUM(M11:M23)</f>
        <v>648414</v>
      </c>
      <c r="N24" s="111"/>
      <c r="O24" s="131">
        <f>SUM(O11:O23)</f>
        <v>548181</v>
      </c>
    </row>
    <row r="25" spans="1:15" ht="21" customHeight="1">
      <c r="A25" s="120" t="s">
        <v>11</v>
      </c>
      <c r="E25" s="123"/>
      <c r="F25" s="123"/>
      <c r="H25" s="123"/>
      <c r="I25" s="134"/>
      <c r="J25" s="132"/>
      <c r="K25" s="134"/>
      <c r="L25" s="133"/>
      <c r="M25" s="134"/>
      <c r="N25" s="111"/>
      <c r="O25" s="125"/>
    </row>
    <row r="26" spans="1:15" ht="21" customHeight="1">
      <c r="A26" s="104" t="s">
        <v>32</v>
      </c>
      <c r="E26" s="123"/>
      <c r="F26" s="123"/>
      <c r="G26" s="110" t="s">
        <v>137</v>
      </c>
      <c r="H26" s="123"/>
      <c r="I26" s="125">
        <v>33138</v>
      </c>
      <c r="J26" s="126"/>
      <c r="K26" s="111">
        <v>32964</v>
      </c>
      <c r="L26" s="128"/>
      <c r="M26" s="111">
        <v>33138</v>
      </c>
      <c r="N26" s="128"/>
      <c r="O26" s="127">
        <v>32964</v>
      </c>
    </row>
    <row r="27" spans="1:15" ht="21" customHeight="1">
      <c r="A27" s="135" t="s">
        <v>130</v>
      </c>
      <c r="E27" s="123"/>
      <c r="F27" s="123"/>
      <c r="H27" s="123"/>
      <c r="I27" s="125"/>
      <c r="J27" s="126"/>
      <c r="K27" s="111"/>
      <c r="L27" s="128"/>
      <c r="M27" s="111"/>
      <c r="N27" s="128"/>
      <c r="O27" s="127"/>
    </row>
    <row r="28" spans="1:15" ht="21" customHeight="1">
      <c r="A28" s="135" t="s">
        <v>131</v>
      </c>
      <c r="E28" s="123"/>
      <c r="F28" s="123"/>
      <c r="G28" s="110" t="s">
        <v>72</v>
      </c>
      <c r="H28" s="123"/>
      <c r="I28" s="125">
        <v>9226</v>
      </c>
      <c r="J28" s="126"/>
      <c r="K28" s="111">
        <v>8528</v>
      </c>
      <c r="L28" s="128"/>
      <c r="M28" s="111">
        <v>0</v>
      </c>
      <c r="N28" s="128"/>
      <c r="O28" s="136">
        <v>0</v>
      </c>
    </row>
    <row r="29" spans="1:15" ht="21" customHeight="1">
      <c r="A29" s="104" t="s">
        <v>84</v>
      </c>
      <c r="E29" s="123"/>
      <c r="F29" s="123"/>
      <c r="H29" s="123"/>
      <c r="I29" s="125"/>
      <c r="J29" s="129"/>
      <c r="K29" s="111"/>
      <c r="L29" s="128"/>
      <c r="M29" s="111"/>
      <c r="N29" s="128"/>
      <c r="O29" s="136"/>
    </row>
    <row r="30" spans="1:15" ht="21" customHeight="1">
      <c r="B30" s="104" t="s">
        <v>79</v>
      </c>
      <c r="E30" s="123"/>
      <c r="F30" s="123"/>
      <c r="G30" s="110" t="s">
        <v>73</v>
      </c>
      <c r="H30" s="123"/>
      <c r="I30" s="111">
        <v>105462</v>
      </c>
      <c r="J30" s="126"/>
      <c r="K30" s="111">
        <v>107163</v>
      </c>
      <c r="L30" s="128"/>
      <c r="M30" s="111">
        <v>105462</v>
      </c>
      <c r="N30" s="128"/>
      <c r="O30" s="136">
        <v>107163</v>
      </c>
    </row>
    <row r="31" spans="1:15" ht="21" customHeight="1">
      <c r="A31" s="104" t="s">
        <v>88</v>
      </c>
      <c r="E31" s="123"/>
      <c r="F31" s="123"/>
      <c r="H31" s="123"/>
      <c r="I31" s="111"/>
      <c r="J31" s="129"/>
      <c r="K31" s="137"/>
      <c r="L31" s="128"/>
      <c r="M31" s="111"/>
      <c r="N31" s="128"/>
      <c r="O31" s="136"/>
    </row>
    <row r="32" spans="1:15" ht="21" customHeight="1">
      <c r="B32" s="104" t="s">
        <v>79</v>
      </c>
      <c r="E32" s="123"/>
      <c r="F32" s="123"/>
      <c r="G32" s="110" t="s">
        <v>113</v>
      </c>
      <c r="H32" s="123"/>
      <c r="I32" s="111">
        <v>57635</v>
      </c>
      <c r="J32" s="126"/>
      <c r="K32" s="111">
        <v>58163</v>
      </c>
      <c r="L32" s="128"/>
      <c r="M32" s="111">
        <v>57635</v>
      </c>
      <c r="N32" s="128"/>
      <c r="O32" s="136">
        <v>58163</v>
      </c>
    </row>
    <row r="33" spans="1:15" ht="21" customHeight="1">
      <c r="A33" s="104" t="s">
        <v>83</v>
      </c>
      <c r="E33" s="123"/>
      <c r="F33" s="123"/>
      <c r="H33" s="123"/>
      <c r="I33" s="111"/>
      <c r="J33" s="129"/>
      <c r="K33" s="137"/>
      <c r="L33" s="128"/>
      <c r="M33" s="111"/>
      <c r="N33" s="128"/>
      <c r="O33" s="136"/>
    </row>
    <row r="34" spans="1:15" ht="21" customHeight="1">
      <c r="B34" s="104" t="s">
        <v>79</v>
      </c>
      <c r="E34" s="123"/>
      <c r="F34" s="123"/>
      <c r="G34" s="130">
        <v>7</v>
      </c>
      <c r="H34" s="123"/>
      <c r="I34" s="111">
        <v>4184</v>
      </c>
      <c r="J34" s="126"/>
      <c r="K34" s="136">
        <v>5008</v>
      </c>
      <c r="L34" s="128"/>
      <c r="M34" s="111">
        <v>4184</v>
      </c>
      <c r="N34" s="128"/>
      <c r="O34" s="136">
        <v>5008</v>
      </c>
    </row>
    <row r="35" spans="1:15" ht="21" customHeight="1">
      <c r="A35" s="104" t="s">
        <v>116</v>
      </c>
      <c r="E35" s="123"/>
      <c r="F35" s="123"/>
      <c r="G35" s="130"/>
      <c r="H35" s="123"/>
      <c r="I35" s="111"/>
      <c r="J35" s="126"/>
      <c r="K35" s="136"/>
      <c r="L35" s="128"/>
      <c r="M35" s="111"/>
      <c r="N35" s="128"/>
      <c r="O35" s="136"/>
    </row>
    <row r="36" spans="1:15" ht="21" customHeight="1">
      <c r="B36" s="104" t="s">
        <v>79</v>
      </c>
      <c r="E36" s="123"/>
      <c r="F36" s="123"/>
      <c r="G36" s="130">
        <v>9</v>
      </c>
      <c r="H36" s="123"/>
      <c r="I36" s="111">
        <v>43062</v>
      </c>
      <c r="J36" s="126"/>
      <c r="K36" s="136">
        <v>56390</v>
      </c>
      <c r="L36" s="128"/>
      <c r="M36" s="111">
        <v>43062</v>
      </c>
      <c r="N36" s="128"/>
      <c r="O36" s="136">
        <v>56390</v>
      </c>
    </row>
    <row r="37" spans="1:15" ht="21" customHeight="1">
      <c r="A37" s="104" t="s">
        <v>86</v>
      </c>
      <c r="E37" s="123"/>
      <c r="F37" s="123"/>
      <c r="G37" s="130">
        <v>12</v>
      </c>
      <c r="H37" s="123"/>
      <c r="I37" s="125">
        <v>0</v>
      </c>
      <c r="J37" s="126"/>
      <c r="K37" s="136">
        <v>0</v>
      </c>
      <c r="L37" s="128"/>
      <c r="M37" s="111">
        <v>60000</v>
      </c>
      <c r="N37" s="128"/>
      <c r="O37" s="136">
        <v>60000</v>
      </c>
    </row>
    <row r="38" spans="1:15" ht="21" customHeight="1">
      <c r="A38" s="104" t="s">
        <v>65</v>
      </c>
      <c r="E38" s="123"/>
      <c r="F38" s="123"/>
      <c r="G38" s="130"/>
      <c r="H38" s="123"/>
      <c r="I38" s="111">
        <v>7122</v>
      </c>
      <c r="J38" s="126"/>
      <c r="K38" s="136">
        <v>7122</v>
      </c>
      <c r="L38" s="128"/>
      <c r="M38" s="111">
        <v>7122</v>
      </c>
      <c r="N38" s="128"/>
      <c r="O38" s="136">
        <v>7122</v>
      </c>
    </row>
    <row r="39" spans="1:15" ht="21" customHeight="1">
      <c r="A39" s="104" t="s">
        <v>35</v>
      </c>
      <c r="E39" s="123"/>
      <c r="F39" s="123"/>
      <c r="G39" s="130"/>
      <c r="H39" s="123"/>
      <c r="I39" s="125">
        <v>1638</v>
      </c>
      <c r="J39" s="126"/>
      <c r="K39" s="136">
        <v>1610</v>
      </c>
      <c r="L39" s="128"/>
      <c r="M39" s="111">
        <v>1523</v>
      </c>
      <c r="N39" s="128"/>
      <c r="O39" s="136">
        <v>1533</v>
      </c>
    </row>
    <row r="40" spans="1:15" ht="21" customHeight="1">
      <c r="A40" s="104" t="s">
        <v>95</v>
      </c>
      <c r="E40" s="123"/>
      <c r="F40" s="123"/>
      <c r="G40" s="130"/>
      <c r="H40" s="123"/>
      <c r="I40" s="125">
        <v>6945</v>
      </c>
      <c r="J40" s="126"/>
      <c r="K40" s="136">
        <v>7916</v>
      </c>
      <c r="L40" s="128"/>
      <c r="M40" s="111">
        <v>4456</v>
      </c>
      <c r="N40" s="128"/>
      <c r="O40" s="136">
        <v>5079</v>
      </c>
    </row>
    <row r="41" spans="1:15" ht="21" customHeight="1">
      <c r="A41" s="104" t="s">
        <v>36</v>
      </c>
      <c r="E41" s="123"/>
      <c r="F41" s="123"/>
      <c r="G41" s="130"/>
      <c r="H41" s="123"/>
      <c r="I41" s="125">
        <v>29157</v>
      </c>
      <c r="J41" s="126"/>
      <c r="K41" s="136">
        <v>29437</v>
      </c>
      <c r="L41" s="128"/>
      <c r="M41" s="111">
        <v>24431</v>
      </c>
      <c r="N41" s="128"/>
      <c r="O41" s="136">
        <v>25332</v>
      </c>
    </row>
    <row r="42" spans="1:15" ht="21" customHeight="1">
      <c r="A42" s="104" t="s">
        <v>55</v>
      </c>
      <c r="E42" s="123"/>
      <c r="F42" s="123"/>
      <c r="G42" s="130"/>
      <c r="H42" s="123"/>
      <c r="I42" s="111">
        <v>126887</v>
      </c>
      <c r="J42" s="126"/>
      <c r="K42" s="136">
        <v>125097</v>
      </c>
      <c r="L42" s="128"/>
      <c r="M42" s="111">
        <v>111029</v>
      </c>
      <c r="N42" s="128"/>
      <c r="O42" s="136">
        <v>110686</v>
      </c>
    </row>
    <row r="43" spans="1:15" ht="21" customHeight="1">
      <c r="A43" s="104" t="s">
        <v>174</v>
      </c>
      <c r="E43" s="123"/>
      <c r="F43" s="123"/>
      <c r="G43" s="130"/>
      <c r="H43" s="123"/>
      <c r="I43" s="138">
        <v>2218</v>
      </c>
      <c r="J43" s="126"/>
      <c r="K43" s="139">
        <v>2218</v>
      </c>
      <c r="L43" s="128"/>
      <c r="M43" s="138">
        <v>1447</v>
      </c>
      <c r="N43" s="128"/>
      <c r="O43" s="139">
        <v>1447</v>
      </c>
    </row>
    <row r="44" spans="1:15" ht="21" customHeight="1">
      <c r="A44" s="120" t="s">
        <v>12</v>
      </c>
      <c r="E44" s="123"/>
      <c r="F44" s="123" t="s">
        <v>22</v>
      </c>
      <c r="H44" s="123"/>
      <c r="I44" s="138">
        <f>SUM(I26:I43)</f>
        <v>426674</v>
      </c>
      <c r="J44" s="129"/>
      <c r="K44" s="138">
        <f>SUM(K26:K43)</f>
        <v>441616</v>
      </c>
      <c r="L44" s="111"/>
      <c r="M44" s="138">
        <f>SUM(M26:M43)</f>
        <v>453489</v>
      </c>
      <c r="N44" s="111"/>
      <c r="O44" s="138">
        <f>SUM(O26:O43)</f>
        <v>470887</v>
      </c>
    </row>
    <row r="45" spans="1:15" ht="21" customHeight="1" thickBot="1">
      <c r="A45" s="120" t="s">
        <v>2</v>
      </c>
      <c r="E45" s="123"/>
      <c r="F45" s="123"/>
      <c r="H45" s="123"/>
      <c r="I45" s="140">
        <f>I24+I44</f>
        <v>1168827</v>
      </c>
      <c r="J45" s="129"/>
      <c r="K45" s="140">
        <f>K24+K44</f>
        <v>1090626</v>
      </c>
      <c r="L45" s="111"/>
      <c r="M45" s="140">
        <f>M24+M44</f>
        <v>1101903</v>
      </c>
      <c r="N45" s="111"/>
      <c r="O45" s="140">
        <f>O24+O44</f>
        <v>1019068</v>
      </c>
    </row>
    <row r="46" spans="1:15" ht="21" customHeight="1" thickTop="1">
      <c r="D46" s="118"/>
      <c r="G46" s="141"/>
      <c r="H46" s="142"/>
    </row>
    <row r="47" spans="1:15" ht="21" customHeight="1">
      <c r="A47" s="104" t="s">
        <v>21</v>
      </c>
      <c r="D47" s="118"/>
      <c r="G47" s="141"/>
      <c r="H47" s="143"/>
    </row>
    <row r="48" spans="1:15" ht="23.25" customHeight="1">
      <c r="A48" s="100" t="s">
        <v>85</v>
      </c>
      <c r="B48" s="101"/>
      <c r="C48" s="101"/>
      <c r="D48" s="101"/>
      <c r="E48" s="101"/>
      <c r="F48" s="101"/>
      <c r="G48" s="102"/>
      <c r="H48" s="101"/>
      <c r="I48" s="103"/>
      <c r="K48" s="105"/>
    </row>
    <row r="49" spans="1:15" ht="23.25" customHeight="1">
      <c r="A49" s="107" t="s">
        <v>119</v>
      </c>
      <c r="B49" s="108"/>
      <c r="C49" s="108"/>
      <c r="D49" s="108"/>
      <c r="E49" s="108"/>
      <c r="F49" s="108"/>
      <c r="G49" s="102"/>
      <c r="H49" s="108"/>
      <c r="I49" s="103"/>
      <c r="K49" s="105"/>
    </row>
    <row r="50" spans="1:15" ht="23.25" customHeight="1">
      <c r="A50" s="107" t="s">
        <v>149</v>
      </c>
      <c r="B50" s="108"/>
      <c r="C50" s="108"/>
      <c r="D50" s="108"/>
      <c r="E50" s="108"/>
      <c r="F50" s="108"/>
      <c r="G50" s="102"/>
      <c r="H50" s="108"/>
      <c r="I50" s="103"/>
      <c r="K50" s="105"/>
    </row>
    <row r="51" spans="1:15" ht="23.25" customHeight="1">
      <c r="B51" s="109"/>
      <c r="C51" s="109"/>
      <c r="D51" s="109"/>
      <c r="E51" s="109"/>
      <c r="F51" s="109"/>
      <c r="H51" s="109"/>
      <c r="I51" s="111"/>
      <c r="K51" s="112"/>
      <c r="O51" s="112" t="s">
        <v>45</v>
      </c>
    </row>
    <row r="52" spans="1:15" ht="23.25" customHeight="1">
      <c r="B52" s="109"/>
      <c r="C52" s="109"/>
      <c r="D52" s="109"/>
      <c r="E52" s="109"/>
      <c r="F52" s="109"/>
      <c r="H52" s="109"/>
      <c r="I52" s="174" t="s">
        <v>77</v>
      </c>
      <c r="J52" s="174"/>
      <c r="K52" s="174"/>
      <c r="M52" s="173" t="s">
        <v>78</v>
      </c>
      <c r="N52" s="173"/>
      <c r="O52" s="173"/>
    </row>
    <row r="53" spans="1:15" ht="23.25" customHeight="1">
      <c r="B53" s="109"/>
      <c r="C53" s="109"/>
      <c r="D53" s="109"/>
      <c r="E53" s="109"/>
      <c r="F53" s="109"/>
      <c r="G53" s="113" t="s">
        <v>13</v>
      </c>
      <c r="H53" s="114"/>
      <c r="I53" s="115" t="s">
        <v>150</v>
      </c>
      <c r="J53" s="116"/>
      <c r="K53" s="117" t="s">
        <v>151</v>
      </c>
      <c r="M53" s="115" t="s">
        <v>150</v>
      </c>
      <c r="N53" s="116"/>
      <c r="O53" s="117" t="s">
        <v>151</v>
      </c>
    </row>
    <row r="54" spans="1:15" ht="23.25" customHeight="1">
      <c r="B54" s="109"/>
      <c r="C54" s="109"/>
      <c r="D54" s="109"/>
      <c r="E54" s="109"/>
      <c r="F54" s="109"/>
      <c r="G54" s="118"/>
      <c r="H54" s="114"/>
      <c r="I54" s="119" t="s">
        <v>67</v>
      </c>
      <c r="K54" s="118" t="s">
        <v>68</v>
      </c>
      <c r="M54" s="119" t="s">
        <v>67</v>
      </c>
      <c r="N54" s="118"/>
      <c r="O54" s="118" t="s">
        <v>68</v>
      </c>
    </row>
    <row r="55" spans="1:15" ht="23.25" customHeight="1">
      <c r="B55" s="109"/>
      <c r="C55" s="109"/>
      <c r="D55" s="109"/>
      <c r="E55" s="109"/>
      <c r="F55" s="109"/>
      <c r="G55" s="118"/>
      <c r="H55" s="114"/>
      <c r="I55" s="119" t="s">
        <v>69</v>
      </c>
      <c r="K55" s="118"/>
      <c r="M55" s="119" t="s">
        <v>69</v>
      </c>
      <c r="N55" s="118"/>
      <c r="O55" s="118"/>
    </row>
    <row r="56" spans="1:15" ht="23.25" customHeight="1">
      <c r="A56" s="120" t="s">
        <v>17</v>
      </c>
      <c r="D56" s="144"/>
      <c r="E56" s="144"/>
      <c r="F56" s="144"/>
      <c r="H56" s="144"/>
      <c r="I56" s="119"/>
      <c r="K56" s="122"/>
    </row>
    <row r="57" spans="1:15" ht="23.25" customHeight="1">
      <c r="A57" s="120" t="s">
        <v>3</v>
      </c>
      <c r="E57" s="123"/>
      <c r="F57" s="123"/>
      <c r="H57" s="123"/>
      <c r="I57" s="145"/>
    </row>
    <row r="58" spans="1:15" ht="23.25" customHeight="1">
      <c r="A58" s="104" t="s">
        <v>158</v>
      </c>
      <c r="E58" s="123"/>
      <c r="F58" s="123"/>
      <c r="G58" s="110" t="s">
        <v>112</v>
      </c>
      <c r="H58" s="123"/>
      <c r="I58" s="125">
        <v>65000</v>
      </c>
      <c r="J58" s="129"/>
      <c r="K58" s="136">
        <v>10000</v>
      </c>
      <c r="L58" s="129"/>
      <c r="M58" s="125">
        <v>65000</v>
      </c>
      <c r="N58" s="129"/>
      <c r="O58" s="136">
        <v>10000</v>
      </c>
    </row>
    <row r="59" spans="1:15" ht="23.25" customHeight="1">
      <c r="A59" s="104" t="s">
        <v>138</v>
      </c>
      <c r="E59" s="123"/>
      <c r="F59" s="123"/>
      <c r="H59" s="123"/>
      <c r="I59" s="125">
        <v>19966</v>
      </c>
      <c r="J59" s="126"/>
      <c r="K59" s="136">
        <v>18912</v>
      </c>
      <c r="L59" s="146"/>
      <c r="M59" s="111">
        <v>6649</v>
      </c>
      <c r="N59" s="146"/>
      <c r="O59" s="136">
        <v>4319</v>
      </c>
    </row>
    <row r="60" spans="1:15" ht="23.25" customHeight="1">
      <c r="A60" s="104" t="s">
        <v>100</v>
      </c>
      <c r="E60" s="123"/>
      <c r="F60" s="123"/>
      <c r="H60" s="123"/>
      <c r="I60" s="111"/>
      <c r="J60" s="129"/>
      <c r="K60" s="147"/>
      <c r="L60" s="146"/>
      <c r="M60" s="111"/>
      <c r="N60" s="146"/>
      <c r="O60" s="147"/>
    </row>
    <row r="61" spans="1:15" ht="23.25" customHeight="1">
      <c r="B61" s="104" t="s">
        <v>89</v>
      </c>
      <c r="E61" s="123"/>
      <c r="F61" s="123"/>
      <c r="H61" s="123"/>
      <c r="I61" s="125">
        <v>3929</v>
      </c>
      <c r="J61" s="126"/>
      <c r="K61" s="136">
        <v>3850</v>
      </c>
      <c r="L61" s="146"/>
      <c r="M61" s="111">
        <v>2545</v>
      </c>
      <c r="N61" s="146"/>
      <c r="O61" s="136">
        <v>2494</v>
      </c>
    </row>
    <row r="62" spans="1:15" ht="23.25" customHeight="1">
      <c r="A62" s="104" t="s">
        <v>180</v>
      </c>
      <c r="E62" s="123"/>
      <c r="F62" s="123"/>
      <c r="G62" s="110" t="s">
        <v>120</v>
      </c>
      <c r="H62" s="123"/>
      <c r="I62" s="125">
        <v>15000</v>
      </c>
      <c r="J62" s="126"/>
      <c r="K62" s="136">
        <v>0</v>
      </c>
      <c r="L62" s="146"/>
      <c r="M62" s="125">
        <v>15000</v>
      </c>
      <c r="N62" s="126"/>
      <c r="O62" s="136">
        <v>0</v>
      </c>
    </row>
    <row r="63" spans="1:15" ht="23.25" customHeight="1">
      <c r="A63" s="104" t="s">
        <v>139</v>
      </c>
      <c r="E63" s="123"/>
      <c r="F63" s="123"/>
      <c r="H63" s="123"/>
      <c r="I63" s="125">
        <v>9946</v>
      </c>
      <c r="J63" s="126"/>
      <c r="K63" s="136">
        <v>7287</v>
      </c>
      <c r="L63" s="146"/>
      <c r="M63" s="111">
        <v>0</v>
      </c>
      <c r="N63" s="146"/>
      <c r="O63" s="136">
        <v>0</v>
      </c>
    </row>
    <row r="64" spans="1:15" ht="23.25" customHeight="1">
      <c r="A64" s="104" t="s">
        <v>101</v>
      </c>
      <c r="E64" s="123"/>
      <c r="F64" s="123"/>
      <c r="G64" s="130">
        <v>17</v>
      </c>
      <c r="H64" s="123"/>
      <c r="I64" s="125">
        <v>15502</v>
      </c>
      <c r="J64" s="126"/>
      <c r="K64" s="136">
        <v>17047</v>
      </c>
      <c r="L64" s="148"/>
      <c r="M64" s="111">
        <v>15300</v>
      </c>
      <c r="N64" s="148"/>
      <c r="O64" s="136">
        <v>16839</v>
      </c>
    </row>
    <row r="65" spans="1:15" ht="23.25" customHeight="1">
      <c r="A65" s="104" t="s">
        <v>4</v>
      </c>
      <c r="E65" s="123"/>
      <c r="F65" s="123"/>
      <c r="G65" s="130"/>
      <c r="H65" s="123"/>
      <c r="I65" s="125">
        <v>22424</v>
      </c>
      <c r="J65" s="126"/>
      <c r="K65" s="136">
        <f>21323</f>
        <v>21323</v>
      </c>
      <c r="L65" s="148"/>
      <c r="M65" s="111">
        <v>20295</v>
      </c>
      <c r="N65" s="148"/>
      <c r="O65" s="136">
        <f>17966</f>
        <v>17966</v>
      </c>
    </row>
    <row r="66" spans="1:15" ht="23.25" customHeight="1">
      <c r="A66" s="120" t="s">
        <v>5</v>
      </c>
      <c r="E66" s="123"/>
      <c r="F66" s="123"/>
      <c r="H66" s="123"/>
      <c r="I66" s="149">
        <f>SUM(I58:I65)</f>
        <v>151767</v>
      </c>
      <c r="J66" s="150"/>
      <c r="K66" s="149">
        <f>SUM(K58:K65)</f>
        <v>78419</v>
      </c>
      <c r="L66" s="150"/>
      <c r="M66" s="149">
        <f>SUM(M58:M65)</f>
        <v>124789</v>
      </c>
      <c r="N66" s="129"/>
      <c r="O66" s="149">
        <f>SUM(O58:O65)</f>
        <v>51618</v>
      </c>
    </row>
    <row r="67" spans="1:15" ht="23.25" customHeight="1">
      <c r="A67" s="120" t="s">
        <v>29</v>
      </c>
      <c r="E67" s="123"/>
      <c r="F67" s="123"/>
      <c r="H67" s="123"/>
      <c r="I67" s="151"/>
      <c r="J67" s="150"/>
      <c r="K67" s="151"/>
      <c r="L67" s="150"/>
      <c r="M67" s="151"/>
      <c r="N67" s="129"/>
      <c r="O67" s="152"/>
    </row>
    <row r="68" spans="1:15" ht="23.25" customHeight="1">
      <c r="A68" s="104" t="s">
        <v>64</v>
      </c>
      <c r="E68" s="123"/>
      <c r="F68" s="123"/>
      <c r="G68" s="110" t="s">
        <v>123</v>
      </c>
      <c r="H68" s="123"/>
      <c r="I68" s="111">
        <v>445100</v>
      </c>
      <c r="J68" s="126"/>
      <c r="K68" s="136">
        <v>444173</v>
      </c>
      <c r="L68" s="146"/>
      <c r="M68" s="111">
        <v>445100</v>
      </c>
      <c r="N68" s="146"/>
      <c r="O68" s="136">
        <v>444173</v>
      </c>
    </row>
    <row r="69" spans="1:15" ht="23.25" customHeight="1">
      <c r="A69" s="135" t="s">
        <v>132</v>
      </c>
      <c r="E69" s="123"/>
      <c r="F69" s="123"/>
      <c r="H69" s="123"/>
      <c r="I69" s="111"/>
      <c r="J69" s="126"/>
      <c r="K69" s="136"/>
      <c r="L69" s="146"/>
      <c r="M69" s="111"/>
      <c r="N69" s="146"/>
      <c r="O69" s="136"/>
    </row>
    <row r="70" spans="1:15" ht="23.25" customHeight="1">
      <c r="A70" s="135"/>
      <c r="B70" s="135" t="s">
        <v>89</v>
      </c>
      <c r="E70" s="123"/>
      <c r="F70" s="123"/>
      <c r="H70" s="123"/>
      <c r="I70" s="111">
        <v>3324</v>
      </c>
      <c r="J70" s="126"/>
      <c r="K70" s="136">
        <v>4340</v>
      </c>
      <c r="L70" s="146"/>
      <c r="M70" s="111">
        <v>2153</v>
      </c>
      <c r="N70" s="146"/>
      <c r="O70" s="136">
        <v>2811</v>
      </c>
    </row>
    <row r="71" spans="1:15" ht="23.25" customHeight="1">
      <c r="A71" s="104" t="s">
        <v>160</v>
      </c>
      <c r="B71" s="135"/>
      <c r="E71" s="123"/>
      <c r="F71" s="123"/>
      <c r="H71" s="123"/>
      <c r="I71" s="125">
        <v>2414</v>
      </c>
      <c r="J71" s="126"/>
      <c r="K71" s="136">
        <v>2312</v>
      </c>
      <c r="L71" s="146"/>
      <c r="M71" s="111">
        <v>1649</v>
      </c>
      <c r="N71" s="146"/>
      <c r="O71" s="136">
        <v>1580</v>
      </c>
    </row>
    <row r="72" spans="1:15" ht="23.25" customHeight="1">
      <c r="A72" s="104" t="s">
        <v>96</v>
      </c>
      <c r="E72" s="123"/>
      <c r="F72" s="123"/>
      <c r="H72" s="123"/>
      <c r="I72" s="125">
        <v>432</v>
      </c>
      <c r="J72" s="126"/>
      <c r="K72" s="136">
        <v>432</v>
      </c>
      <c r="L72" s="146"/>
      <c r="M72" s="111">
        <v>280</v>
      </c>
      <c r="N72" s="146"/>
      <c r="O72" s="136">
        <v>280</v>
      </c>
    </row>
    <row r="73" spans="1:15" ht="23.25" customHeight="1">
      <c r="A73" s="104" t="s">
        <v>117</v>
      </c>
      <c r="E73" s="123"/>
      <c r="F73" s="123"/>
      <c r="G73" s="110" t="s">
        <v>142</v>
      </c>
      <c r="H73" s="123"/>
      <c r="I73" s="125">
        <v>6344</v>
      </c>
      <c r="J73" s="126"/>
      <c r="K73" s="136">
        <v>7014</v>
      </c>
      <c r="L73" s="146"/>
      <c r="M73" s="111">
        <v>6344</v>
      </c>
      <c r="N73" s="146"/>
      <c r="O73" s="136">
        <v>7014</v>
      </c>
    </row>
    <row r="74" spans="1:15" ht="23.25" customHeight="1">
      <c r="A74" s="120" t="s">
        <v>28</v>
      </c>
      <c r="E74" s="123"/>
      <c r="F74" s="123"/>
      <c r="H74" s="123"/>
      <c r="I74" s="131">
        <f>SUM(I68:I73)</f>
        <v>457614</v>
      </c>
      <c r="J74" s="129"/>
      <c r="K74" s="131">
        <f>SUM(K68:K73)</f>
        <v>458271</v>
      </c>
      <c r="L74" s="129"/>
      <c r="M74" s="131">
        <f>SUM(M68:N73)</f>
        <v>455526</v>
      </c>
      <c r="N74" s="129"/>
      <c r="O74" s="131">
        <f>SUM(O68:O73)</f>
        <v>455858</v>
      </c>
    </row>
    <row r="75" spans="1:15" ht="23.25" customHeight="1">
      <c r="A75" s="120" t="s">
        <v>6</v>
      </c>
      <c r="E75" s="123"/>
      <c r="F75" s="123"/>
      <c r="H75" s="123"/>
      <c r="I75" s="131">
        <f>I66+I74</f>
        <v>609381</v>
      </c>
      <c r="J75" s="129"/>
      <c r="K75" s="131">
        <f>K66+K74</f>
        <v>536690</v>
      </c>
      <c r="L75" s="129"/>
      <c r="M75" s="131">
        <f>M66+M74</f>
        <v>580315</v>
      </c>
      <c r="N75" s="129"/>
      <c r="O75" s="131">
        <f>O66+O74</f>
        <v>507476</v>
      </c>
    </row>
    <row r="76" spans="1:15" ht="23.25" customHeight="1">
      <c r="D76" s="118"/>
      <c r="G76" s="141"/>
      <c r="H76" s="142"/>
      <c r="I76" s="111"/>
      <c r="J76" s="129"/>
      <c r="K76" s="112"/>
      <c r="L76" s="129"/>
      <c r="M76" s="111"/>
      <c r="N76" s="129"/>
      <c r="O76" s="129"/>
    </row>
    <row r="77" spans="1:15" ht="23.25" customHeight="1">
      <c r="A77" s="104" t="s">
        <v>21</v>
      </c>
      <c r="D77" s="118"/>
      <c r="G77" s="141"/>
      <c r="H77" s="143"/>
      <c r="I77" s="111"/>
      <c r="J77" s="129"/>
      <c r="K77" s="112"/>
      <c r="L77" s="129"/>
      <c r="M77" s="111"/>
      <c r="N77" s="129"/>
      <c r="O77" s="129"/>
    </row>
    <row r="78" spans="1:15" ht="23.25" customHeight="1">
      <c r="A78" s="100" t="s">
        <v>85</v>
      </c>
      <c r="B78" s="101"/>
      <c r="C78" s="101"/>
      <c r="D78" s="101"/>
      <c r="E78" s="101"/>
      <c r="F78" s="101"/>
      <c r="G78" s="102"/>
      <c r="H78" s="101"/>
      <c r="I78" s="111"/>
      <c r="J78" s="129"/>
      <c r="K78" s="112"/>
      <c r="L78" s="129"/>
      <c r="M78" s="111"/>
      <c r="N78" s="129"/>
      <c r="O78" s="129"/>
    </row>
    <row r="79" spans="1:15" ht="23.25" customHeight="1">
      <c r="A79" s="107" t="s">
        <v>119</v>
      </c>
      <c r="B79" s="108"/>
      <c r="C79" s="108"/>
      <c r="D79" s="108"/>
      <c r="E79" s="108"/>
      <c r="F79" s="108"/>
      <c r="G79" s="102"/>
      <c r="H79" s="108"/>
      <c r="I79" s="111"/>
      <c r="J79" s="129"/>
      <c r="K79" s="112"/>
      <c r="L79" s="129"/>
      <c r="M79" s="111"/>
      <c r="N79" s="129"/>
      <c r="O79" s="129"/>
    </row>
    <row r="80" spans="1:15" ht="23.25" customHeight="1">
      <c r="A80" s="107" t="s">
        <v>149</v>
      </c>
      <c r="B80" s="108"/>
      <c r="C80" s="108"/>
      <c r="D80" s="108"/>
      <c r="E80" s="108"/>
      <c r="F80" s="108"/>
      <c r="G80" s="102"/>
      <c r="H80" s="108"/>
      <c r="I80" s="111"/>
      <c r="J80" s="129"/>
      <c r="K80" s="112"/>
      <c r="L80" s="129"/>
      <c r="M80" s="111"/>
      <c r="N80" s="129"/>
      <c r="O80" s="129"/>
    </row>
    <row r="81" spans="1:15" ht="23.25" customHeight="1">
      <c r="B81" s="109"/>
      <c r="C81" s="109"/>
      <c r="D81" s="109"/>
      <c r="E81" s="109"/>
      <c r="F81" s="109"/>
      <c r="H81" s="109"/>
      <c r="I81" s="111"/>
      <c r="J81" s="129"/>
      <c r="K81" s="112"/>
      <c r="L81" s="129"/>
      <c r="M81" s="111"/>
      <c r="N81" s="129"/>
      <c r="O81" s="112" t="s">
        <v>45</v>
      </c>
    </row>
    <row r="82" spans="1:15" ht="23.25" customHeight="1">
      <c r="B82" s="109"/>
      <c r="C82" s="109"/>
      <c r="D82" s="109"/>
      <c r="E82" s="109"/>
      <c r="F82" s="109"/>
      <c r="H82" s="109"/>
      <c r="I82" s="174" t="s">
        <v>77</v>
      </c>
      <c r="J82" s="174"/>
      <c r="K82" s="174"/>
      <c r="M82" s="173" t="s">
        <v>78</v>
      </c>
      <c r="N82" s="173"/>
      <c r="O82" s="173"/>
    </row>
    <row r="83" spans="1:15" ht="23.25" customHeight="1">
      <c r="B83" s="109"/>
      <c r="C83" s="109"/>
      <c r="D83" s="109"/>
      <c r="E83" s="109"/>
      <c r="F83" s="109"/>
      <c r="G83" s="113" t="s">
        <v>13</v>
      </c>
      <c r="H83" s="114"/>
      <c r="I83" s="153" t="s">
        <v>150</v>
      </c>
      <c r="J83" s="154"/>
      <c r="K83" s="155" t="s">
        <v>151</v>
      </c>
      <c r="L83" s="129"/>
      <c r="M83" s="153" t="s">
        <v>150</v>
      </c>
      <c r="N83" s="154"/>
      <c r="O83" s="155" t="s">
        <v>151</v>
      </c>
    </row>
    <row r="84" spans="1:15" ht="23.25" customHeight="1">
      <c r="B84" s="109"/>
      <c r="C84" s="109"/>
      <c r="D84" s="109"/>
      <c r="E84" s="109"/>
      <c r="F84" s="109"/>
      <c r="G84" s="118"/>
      <c r="H84" s="114"/>
      <c r="I84" s="111" t="s">
        <v>67</v>
      </c>
      <c r="J84" s="129"/>
      <c r="K84" s="129" t="s">
        <v>68</v>
      </c>
      <c r="L84" s="129"/>
      <c r="M84" s="111" t="s">
        <v>67</v>
      </c>
      <c r="N84" s="129"/>
      <c r="O84" s="129" t="s">
        <v>68</v>
      </c>
    </row>
    <row r="85" spans="1:15" ht="23.25" customHeight="1">
      <c r="B85" s="109"/>
      <c r="C85" s="109"/>
      <c r="D85" s="109"/>
      <c r="E85" s="109"/>
      <c r="F85" s="109"/>
      <c r="G85" s="118"/>
      <c r="H85" s="114"/>
      <c r="I85" s="111" t="s">
        <v>69</v>
      </c>
      <c r="J85" s="129"/>
      <c r="K85" s="129"/>
      <c r="L85" s="129"/>
      <c r="M85" s="111" t="s">
        <v>69</v>
      </c>
      <c r="N85" s="129"/>
      <c r="O85" s="129"/>
    </row>
    <row r="86" spans="1:15" ht="23.25" customHeight="1">
      <c r="A86" s="120" t="s">
        <v>18</v>
      </c>
      <c r="E86" s="123"/>
      <c r="F86" s="123"/>
      <c r="H86" s="123"/>
      <c r="I86" s="125"/>
      <c r="J86" s="129"/>
      <c r="K86" s="156"/>
      <c r="L86" s="129"/>
      <c r="M86" s="111"/>
      <c r="N86" s="129"/>
      <c r="O86" s="129"/>
    </row>
    <row r="87" spans="1:15" ht="23.25" customHeight="1">
      <c r="A87" s="104" t="s">
        <v>14</v>
      </c>
      <c r="E87" s="123"/>
      <c r="F87" s="123"/>
      <c r="H87" s="123"/>
      <c r="I87" s="157"/>
      <c r="J87" s="129"/>
      <c r="K87" s="158"/>
      <c r="L87" s="129"/>
      <c r="M87" s="111"/>
      <c r="N87" s="129"/>
      <c r="O87" s="129"/>
    </row>
    <row r="88" spans="1:15" ht="23.25" customHeight="1">
      <c r="B88" s="104" t="s">
        <v>74</v>
      </c>
      <c r="E88" s="123"/>
      <c r="F88" s="123"/>
      <c r="H88" s="123"/>
      <c r="I88" s="157"/>
      <c r="J88" s="129"/>
      <c r="K88" s="158"/>
      <c r="L88" s="129"/>
      <c r="M88" s="111"/>
      <c r="N88" s="129"/>
      <c r="O88" s="129"/>
    </row>
    <row r="89" spans="1:15" ht="23.25" customHeight="1" thickBot="1">
      <c r="C89" s="104" t="s">
        <v>161</v>
      </c>
      <c r="E89" s="123"/>
      <c r="F89" s="123"/>
      <c r="H89" s="123"/>
      <c r="I89" s="159">
        <v>601733</v>
      </c>
      <c r="J89" s="129"/>
      <c r="K89" s="160">
        <v>601733</v>
      </c>
      <c r="L89" s="129"/>
      <c r="M89" s="159">
        <v>601733</v>
      </c>
      <c r="N89" s="129"/>
      <c r="O89" s="160">
        <v>601733</v>
      </c>
    </row>
    <row r="90" spans="1:15" ht="23.25" customHeight="1" thickTop="1">
      <c r="B90" s="104" t="s">
        <v>76</v>
      </c>
      <c r="E90" s="123"/>
      <c r="F90" s="123"/>
      <c r="H90" s="123"/>
      <c r="I90" s="161"/>
      <c r="J90" s="129"/>
      <c r="K90" s="135"/>
      <c r="L90" s="129"/>
      <c r="M90" s="111"/>
      <c r="N90" s="129"/>
      <c r="O90" s="135"/>
    </row>
    <row r="91" spans="1:15" ht="23.25" customHeight="1">
      <c r="C91" s="104" t="s">
        <v>159</v>
      </c>
      <c r="E91" s="123"/>
      <c r="F91" s="123"/>
      <c r="H91" s="123"/>
      <c r="I91" s="157">
        <v>442931</v>
      </c>
      <c r="J91" s="129"/>
      <c r="K91" s="136">
        <v>442931</v>
      </c>
      <c r="L91" s="129"/>
      <c r="M91" s="125">
        <v>442931</v>
      </c>
      <c r="N91" s="129"/>
      <c r="O91" s="162">
        <v>442931</v>
      </c>
    </row>
    <row r="92" spans="1:15" ht="23.25" customHeight="1">
      <c r="A92" s="104" t="s">
        <v>51</v>
      </c>
      <c r="E92" s="123"/>
      <c r="F92" s="123"/>
      <c r="H92" s="123"/>
      <c r="I92" s="125">
        <v>76409</v>
      </c>
      <c r="J92" s="129"/>
      <c r="K92" s="136">
        <v>76409</v>
      </c>
      <c r="L92" s="129"/>
      <c r="M92" s="111">
        <v>76409</v>
      </c>
      <c r="N92" s="129"/>
      <c r="O92" s="162">
        <v>76409</v>
      </c>
    </row>
    <row r="93" spans="1:15" ht="23.25" customHeight="1">
      <c r="A93" s="104" t="s">
        <v>125</v>
      </c>
      <c r="E93" s="123"/>
      <c r="F93" s="123"/>
      <c r="H93" s="123"/>
      <c r="I93" s="125"/>
      <c r="J93" s="129"/>
      <c r="K93" s="162"/>
      <c r="L93" s="129"/>
      <c r="M93" s="125"/>
      <c r="N93" s="129"/>
      <c r="O93" s="162"/>
    </row>
    <row r="94" spans="1:15" ht="23.25" customHeight="1">
      <c r="B94" s="104" t="s">
        <v>66</v>
      </c>
      <c r="E94" s="123"/>
      <c r="F94" s="123"/>
      <c r="H94" s="123"/>
      <c r="I94" s="163">
        <f>'SE-Conso'!I20</f>
        <v>40106</v>
      </c>
      <c r="J94" s="129"/>
      <c r="K94" s="139">
        <v>34596</v>
      </c>
      <c r="L94" s="129"/>
      <c r="M94" s="163">
        <f>'SE-Separate'!I20</f>
        <v>2248</v>
      </c>
      <c r="N94" s="129"/>
      <c r="O94" s="163">
        <v>-7748</v>
      </c>
    </row>
    <row r="95" spans="1:15" ht="23.25" customHeight="1">
      <c r="A95" s="135" t="s">
        <v>152</v>
      </c>
      <c r="B95" s="164"/>
      <c r="E95" s="123"/>
      <c r="F95" s="123"/>
      <c r="H95" s="123"/>
      <c r="I95" s="136">
        <f>SUM(I91:I94)</f>
        <v>559446</v>
      </c>
      <c r="J95" s="129"/>
      <c r="K95" s="136">
        <f>SUM(K91:K94)</f>
        <v>553936</v>
      </c>
      <c r="L95" s="129"/>
      <c r="M95" s="136">
        <f>SUM(M91:M94)</f>
        <v>521588</v>
      </c>
      <c r="N95" s="129"/>
      <c r="O95" s="136">
        <f>SUM(O91:O94)</f>
        <v>511592</v>
      </c>
    </row>
    <row r="96" spans="1:15" ht="23.25" customHeight="1">
      <c r="A96" s="135" t="s">
        <v>153</v>
      </c>
      <c r="B96" s="164"/>
      <c r="E96" s="123"/>
      <c r="F96" s="123"/>
      <c r="H96" s="123"/>
      <c r="I96" s="163">
        <v>0</v>
      </c>
      <c r="J96" s="129"/>
      <c r="K96" s="139">
        <v>0</v>
      </c>
      <c r="L96" s="129"/>
      <c r="M96" s="139">
        <v>0</v>
      </c>
      <c r="N96" s="129"/>
      <c r="O96" s="139">
        <v>0</v>
      </c>
    </row>
    <row r="97" spans="1:15" ht="23.25" customHeight="1">
      <c r="A97" s="165" t="s">
        <v>19</v>
      </c>
      <c r="B97" s="120"/>
      <c r="E97" s="123"/>
      <c r="F97" s="123"/>
      <c r="H97" s="123"/>
      <c r="I97" s="163">
        <f>SUM(I91:I94)</f>
        <v>559446</v>
      </c>
      <c r="J97" s="129"/>
      <c r="K97" s="163">
        <f>SUM(K95:K96)</f>
        <v>553936</v>
      </c>
      <c r="L97" s="129"/>
      <c r="M97" s="163">
        <f>SUM(M91:M94)</f>
        <v>521588</v>
      </c>
      <c r="N97" s="129"/>
      <c r="O97" s="163">
        <f>SUM(O95:O96)</f>
        <v>511592</v>
      </c>
    </row>
    <row r="98" spans="1:15" ht="23.25" customHeight="1" thickBot="1">
      <c r="A98" s="165" t="s">
        <v>20</v>
      </c>
      <c r="B98" s="120"/>
      <c r="E98" s="123"/>
      <c r="F98" s="123"/>
      <c r="H98" s="123"/>
      <c r="I98" s="140">
        <f>SUM(I75,I97)</f>
        <v>1168827</v>
      </c>
      <c r="J98" s="129"/>
      <c r="K98" s="140">
        <f>SUM(K75,K97)</f>
        <v>1090626</v>
      </c>
      <c r="L98" s="129"/>
      <c r="M98" s="140">
        <f>SUM(M75,M97)</f>
        <v>1101903</v>
      </c>
      <c r="N98" s="129"/>
      <c r="O98" s="140">
        <f>SUM(O75,O97)</f>
        <v>1019068</v>
      </c>
    </row>
    <row r="99" spans="1:15" ht="23.25" customHeight="1" thickTop="1">
      <c r="A99" s="166"/>
      <c r="E99" s="123"/>
      <c r="F99" s="123"/>
      <c r="H99" s="123"/>
      <c r="I99" s="106">
        <f>SUM(I98-I45)</f>
        <v>0</v>
      </c>
      <c r="K99" s="106">
        <f>SUM(K98-K45)</f>
        <v>0</v>
      </c>
      <c r="M99" s="106">
        <f>SUM(M98-M45)</f>
        <v>0</v>
      </c>
      <c r="O99" s="106">
        <f>SUM(O98-O45)</f>
        <v>0</v>
      </c>
    </row>
    <row r="100" spans="1:15" ht="23.25" customHeight="1">
      <c r="A100" s="104" t="s">
        <v>21</v>
      </c>
      <c r="D100" s="118"/>
      <c r="G100" s="142"/>
      <c r="H100" s="143"/>
      <c r="K100" s="104"/>
    </row>
    <row r="101" spans="1:15" ht="23.25" customHeight="1">
      <c r="D101" s="118"/>
      <c r="G101" s="142"/>
      <c r="H101" s="143"/>
    </row>
    <row r="102" spans="1:15" ht="23.25" customHeight="1">
      <c r="A102" s="167"/>
      <c r="B102" s="167"/>
      <c r="C102" s="167"/>
      <c r="D102" s="167"/>
      <c r="E102" s="167"/>
      <c r="F102" s="167"/>
      <c r="G102" s="142"/>
      <c r="H102" s="143"/>
    </row>
    <row r="103" spans="1:15" ht="23.25" customHeight="1">
      <c r="G103" s="142"/>
      <c r="H103" s="143"/>
    </row>
    <row r="104" spans="1:15" ht="23.25" customHeight="1">
      <c r="G104" s="168" t="s">
        <v>70</v>
      </c>
      <c r="H104" s="143"/>
    </row>
    <row r="105" spans="1:15" ht="23.25" customHeight="1">
      <c r="A105" s="167"/>
      <c r="B105" s="167"/>
      <c r="C105" s="167"/>
      <c r="D105" s="167"/>
      <c r="E105" s="167"/>
      <c r="F105" s="167"/>
      <c r="G105" s="142"/>
      <c r="H105" s="143"/>
    </row>
    <row r="106" spans="1:15" ht="23.25" customHeight="1">
      <c r="E106" s="123"/>
      <c r="F106" s="123"/>
      <c r="H106" s="123"/>
    </row>
    <row r="107" spans="1:15" ht="23.25" customHeight="1">
      <c r="E107" s="123"/>
      <c r="F107" s="123"/>
      <c r="H107" s="123"/>
    </row>
    <row r="108" spans="1:15" ht="23.25" customHeight="1">
      <c r="E108" s="123"/>
      <c r="F108" s="123"/>
      <c r="H108" s="123"/>
    </row>
    <row r="109" spans="1:15" ht="23.25" customHeight="1">
      <c r="E109" s="123"/>
      <c r="F109" s="123"/>
      <c r="H109" s="123"/>
    </row>
    <row r="110" spans="1:15" ht="23.25" customHeight="1">
      <c r="E110" s="123"/>
      <c r="F110" s="123"/>
      <c r="H110" s="123"/>
    </row>
    <row r="111" spans="1:15" ht="23.25" customHeight="1">
      <c r="E111" s="123"/>
      <c r="F111" s="123"/>
      <c r="H111" s="123"/>
    </row>
    <row r="112" spans="1:15" ht="23.25" customHeight="1">
      <c r="E112" s="123"/>
      <c r="F112" s="123"/>
      <c r="H112" s="123"/>
    </row>
    <row r="113" spans="5:8" ht="23.25" customHeight="1">
      <c r="E113" s="123"/>
      <c r="F113" s="123"/>
      <c r="H113" s="123"/>
    </row>
    <row r="114" spans="5:8" ht="23.25" customHeight="1">
      <c r="E114" s="123"/>
      <c r="F114" s="123"/>
      <c r="H114" s="123"/>
    </row>
    <row r="115" spans="5:8" ht="23.25" customHeight="1">
      <c r="E115" s="123"/>
      <c r="F115" s="123"/>
      <c r="H115" s="123"/>
    </row>
    <row r="116" spans="5:8" ht="23.25" customHeight="1">
      <c r="E116" s="123"/>
      <c r="F116" s="123"/>
      <c r="H116" s="123"/>
    </row>
    <row r="117" spans="5:8" ht="23.25" customHeight="1">
      <c r="E117" s="123"/>
      <c r="F117" s="123"/>
      <c r="H117" s="123"/>
    </row>
    <row r="118" spans="5:8" ht="23.25" customHeight="1">
      <c r="E118" s="123"/>
      <c r="F118" s="123"/>
      <c r="H118" s="123"/>
    </row>
    <row r="119" spans="5:8" ht="23.25" customHeight="1">
      <c r="E119" s="123"/>
      <c r="F119" s="123"/>
      <c r="H119" s="123"/>
    </row>
    <row r="120" spans="5:8" ht="23.25" customHeight="1">
      <c r="E120" s="123"/>
      <c r="F120" s="123"/>
      <c r="H120" s="123"/>
    </row>
    <row r="121" spans="5:8" ht="23.25" customHeight="1">
      <c r="E121" s="123"/>
      <c r="F121" s="123"/>
      <c r="H121" s="123"/>
    </row>
    <row r="122" spans="5:8" ht="23.25" customHeight="1">
      <c r="E122" s="123"/>
      <c r="F122" s="123"/>
      <c r="H122" s="123"/>
    </row>
    <row r="123" spans="5:8" ht="23.25" customHeight="1">
      <c r="E123" s="123"/>
      <c r="F123" s="123"/>
      <c r="H123" s="123"/>
    </row>
    <row r="124" spans="5:8" ht="23.25" customHeight="1">
      <c r="E124" s="123"/>
      <c r="F124" s="123"/>
      <c r="H124" s="123"/>
    </row>
    <row r="125" spans="5:8" ht="23.25" customHeight="1">
      <c r="E125" s="123"/>
      <c r="F125" s="123"/>
      <c r="H125" s="123"/>
    </row>
    <row r="126" spans="5:8" ht="23.25" customHeight="1">
      <c r="E126" s="123"/>
      <c r="F126" s="123"/>
      <c r="H126" s="123"/>
    </row>
  </sheetData>
  <mergeCells count="6">
    <mergeCell ref="M5:O5"/>
    <mergeCell ref="M52:O52"/>
    <mergeCell ref="M82:O82"/>
    <mergeCell ref="I5:K5"/>
    <mergeCell ref="I52:K52"/>
    <mergeCell ref="I82:K82"/>
  </mergeCells>
  <phoneticPr fontId="2" type="noConversion"/>
  <printOptions horizontalCentered="1"/>
  <pageMargins left="0.78740157480314965" right="0.39370078740157483" top="0.78740157480314965" bottom="0.19685039370078741" header="0.19685039370078741" footer="0.19685039370078741"/>
  <pageSetup paperSize="9" scale="72" firstPageNumber="2" fitToHeight="0" orientation="portrait" useFirstPageNumber="1" r:id="rId1"/>
  <headerFooter alignWithMargins="0"/>
  <rowBreaks count="2" manualBreakCount="2">
    <brk id="47" max="16383" man="1"/>
    <brk id="77" max="16383" man="1"/>
  </rowBreaks>
  <ignoredErrors>
    <ignoredError sqref="L66:N6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showGridLines="0" view="pageBreakPreview" zoomScale="70" zoomScaleNormal="100" zoomScaleSheetLayoutView="70" workbookViewId="0">
      <selection activeCell="T18" sqref="T18"/>
    </sheetView>
  </sheetViews>
  <sheetFormatPr defaultColWidth="9.125" defaultRowHeight="23.7" customHeight="1"/>
  <cols>
    <col min="1" max="1" width="30.75" style="2" customWidth="1"/>
    <col min="2" max="2" width="24" style="2" customWidth="1"/>
    <col min="3" max="3" width="8.75" style="2" customWidth="1"/>
    <col min="4" max="4" width="1.125" style="2" customWidth="1"/>
    <col min="5" max="5" width="16" style="2" customWidth="1"/>
    <col min="6" max="6" width="1.125" style="2" customWidth="1"/>
    <col min="7" max="7" width="16" style="2" customWidth="1"/>
    <col min="8" max="8" width="1.125" style="2" customWidth="1"/>
    <col min="9" max="9" width="16" style="2" customWidth="1"/>
    <col min="10" max="10" width="1.125" style="2" customWidth="1"/>
    <col min="11" max="11" width="16" style="2" customWidth="1"/>
    <col min="12" max="16384" width="9.125" style="2"/>
  </cols>
  <sheetData>
    <row r="1" spans="1:11" ht="23.7" customHeight="1">
      <c r="C1" s="30"/>
      <c r="D1" s="31"/>
      <c r="E1" s="5"/>
      <c r="G1" s="5"/>
      <c r="K1" s="5" t="s">
        <v>46</v>
      </c>
    </row>
    <row r="2" spans="1:11" ht="23.7" customHeight="1">
      <c r="A2" s="1" t="s">
        <v>85</v>
      </c>
      <c r="B2" s="14"/>
      <c r="C2" s="28"/>
      <c r="D2" s="14"/>
      <c r="E2" s="28"/>
      <c r="G2" s="28"/>
    </row>
    <row r="3" spans="1:11" ht="23.7" customHeight="1">
      <c r="A3" s="10" t="s">
        <v>99</v>
      </c>
      <c r="B3" s="11"/>
      <c r="C3" s="28"/>
      <c r="D3" s="11"/>
      <c r="E3" s="28"/>
      <c r="G3" s="28"/>
    </row>
    <row r="4" spans="1:11" ht="23.7" customHeight="1">
      <c r="A4" s="9" t="s">
        <v>154</v>
      </c>
      <c r="B4" s="23"/>
      <c r="C4" s="28"/>
      <c r="D4" s="11"/>
      <c r="E4" s="28"/>
      <c r="G4" s="28"/>
    </row>
    <row r="5" spans="1:11" ht="23.7" customHeight="1">
      <c r="B5" s="23"/>
      <c r="C5" s="25"/>
      <c r="D5" s="23"/>
      <c r="E5" s="35"/>
      <c r="G5" s="35"/>
      <c r="K5" s="35" t="s">
        <v>63</v>
      </c>
    </row>
    <row r="6" spans="1:11" ht="23.7" customHeight="1">
      <c r="B6" s="23"/>
      <c r="C6" s="25"/>
      <c r="D6" s="23"/>
      <c r="E6" s="176" t="s">
        <v>77</v>
      </c>
      <c r="F6" s="176"/>
      <c r="G6" s="176"/>
      <c r="I6" s="175" t="s">
        <v>78</v>
      </c>
      <c r="J6" s="175"/>
      <c r="K6" s="175"/>
    </row>
    <row r="7" spans="1:11" ht="23.7" customHeight="1">
      <c r="B7" s="23"/>
      <c r="C7" s="36" t="s">
        <v>13</v>
      </c>
      <c r="D7" s="23"/>
      <c r="E7" s="27">
        <v>2569</v>
      </c>
      <c r="G7" s="27">
        <v>2568</v>
      </c>
      <c r="I7" s="27">
        <v>2569</v>
      </c>
      <c r="K7" s="27">
        <v>2568</v>
      </c>
    </row>
    <row r="8" spans="1:11" ht="23.7" customHeight="1">
      <c r="A8" s="18" t="s">
        <v>44</v>
      </c>
      <c r="C8" s="26"/>
      <c r="D8" s="26"/>
      <c r="E8" s="14"/>
      <c r="G8" s="14"/>
      <c r="I8" s="14"/>
      <c r="J8" s="26"/>
      <c r="K8" s="14"/>
    </row>
    <row r="9" spans="1:11" ht="23.7" customHeight="1">
      <c r="A9" s="18" t="s">
        <v>16</v>
      </c>
      <c r="C9" s="24"/>
      <c r="D9" s="29"/>
      <c r="E9" s="30"/>
      <c r="G9" s="30"/>
      <c r="I9" s="30"/>
      <c r="J9" s="29"/>
      <c r="K9" s="30"/>
    </row>
    <row r="10" spans="1:11" ht="23.7" customHeight="1">
      <c r="A10" s="2" t="s">
        <v>24</v>
      </c>
      <c r="C10" s="24" t="s">
        <v>124</v>
      </c>
      <c r="D10" s="29"/>
      <c r="E10" s="83">
        <v>36587</v>
      </c>
      <c r="F10" s="84"/>
      <c r="G10" s="83">
        <v>27391</v>
      </c>
      <c r="H10" s="84"/>
      <c r="I10" s="83">
        <v>22185</v>
      </c>
      <c r="J10" s="84"/>
      <c r="K10" s="83">
        <v>18460</v>
      </c>
    </row>
    <row r="11" spans="1:11" ht="23.7" customHeight="1">
      <c r="A11" s="2" t="s">
        <v>26</v>
      </c>
      <c r="C11" s="24" t="s">
        <v>175</v>
      </c>
      <c r="D11" s="29"/>
      <c r="E11" s="83">
        <v>12279</v>
      </c>
      <c r="F11" s="84"/>
      <c r="G11" s="83">
        <v>12945</v>
      </c>
      <c r="H11" s="84"/>
      <c r="I11" s="83">
        <v>8022</v>
      </c>
      <c r="J11" s="84"/>
      <c r="K11" s="83">
        <v>3414</v>
      </c>
    </row>
    <row r="12" spans="1:11" ht="23.7" customHeight="1">
      <c r="A12" s="33" t="s">
        <v>25</v>
      </c>
      <c r="C12" s="24"/>
      <c r="D12" s="29"/>
      <c r="E12" s="83">
        <v>1610</v>
      </c>
      <c r="F12" s="84"/>
      <c r="G12" s="83">
        <v>1847</v>
      </c>
      <c r="H12" s="84"/>
      <c r="I12" s="83">
        <v>9194</v>
      </c>
      <c r="J12" s="84"/>
      <c r="K12" s="83">
        <v>7898</v>
      </c>
    </row>
    <row r="13" spans="1:11" ht="23.7" customHeight="1">
      <c r="A13" s="18" t="s">
        <v>7</v>
      </c>
      <c r="C13" s="24"/>
      <c r="D13" s="29"/>
      <c r="E13" s="63">
        <f>SUM(E10:E12)</f>
        <v>50476</v>
      </c>
      <c r="F13" s="84"/>
      <c r="G13" s="63">
        <f>SUM(G10:G12)</f>
        <v>42183</v>
      </c>
      <c r="H13" s="84"/>
      <c r="I13" s="63">
        <f>SUM(I10:I12)</f>
        <v>39401</v>
      </c>
      <c r="J13" s="84"/>
      <c r="K13" s="63">
        <f>SUM(K10:K12)</f>
        <v>29772</v>
      </c>
    </row>
    <row r="14" spans="1:11" ht="23.7" customHeight="1">
      <c r="A14" s="18" t="s">
        <v>15</v>
      </c>
      <c r="C14" s="24"/>
      <c r="D14" s="29"/>
      <c r="E14" s="64"/>
      <c r="F14" s="84"/>
      <c r="G14" s="64"/>
      <c r="H14" s="84"/>
      <c r="I14" s="64"/>
      <c r="J14" s="84"/>
      <c r="K14" s="64"/>
    </row>
    <row r="15" spans="1:11" ht="23.7" customHeight="1">
      <c r="A15" s="2" t="s">
        <v>92</v>
      </c>
      <c r="C15" s="24"/>
      <c r="D15" s="29"/>
      <c r="E15" s="83">
        <v>7435</v>
      </c>
      <c r="F15" s="84"/>
      <c r="G15" s="83">
        <v>6736</v>
      </c>
      <c r="H15" s="84"/>
      <c r="I15" s="83">
        <v>4745</v>
      </c>
      <c r="J15" s="84"/>
      <c r="K15" s="83">
        <v>4503</v>
      </c>
    </row>
    <row r="16" spans="1:11" ht="23.7" customHeight="1">
      <c r="A16" s="34" t="s">
        <v>31</v>
      </c>
      <c r="C16" s="24"/>
      <c r="D16" s="29"/>
      <c r="E16" s="83">
        <v>20024</v>
      </c>
      <c r="F16" s="84"/>
      <c r="G16" s="83">
        <v>19061</v>
      </c>
      <c r="H16" s="84"/>
      <c r="I16" s="83">
        <v>13525</v>
      </c>
      <c r="J16" s="84"/>
      <c r="K16" s="83">
        <v>16345</v>
      </c>
    </row>
    <row r="17" spans="1:11" ht="23.7" customHeight="1">
      <c r="A17" s="34" t="s">
        <v>102</v>
      </c>
      <c r="C17" s="24"/>
      <c r="D17" s="29"/>
      <c r="E17" s="83">
        <v>6954</v>
      </c>
      <c r="F17" s="84"/>
      <c r="G17" s="83">
        <v>4426</v>
      </c>
      <c r="H17" s="84"/>
      <c r="I17" s="83">
        <v>1852</v>
      </c>
      <c r="J17" s="84"/>
      <c r="K17" s="83">
        <v>508</v>
      </c>
    </row>
    <row r="18" spans="1:11" ht="23.7" customHeight="1">
      <c r="A18" s="18" t="s">
        <v>9</v>
      </c>
      <c r="C18" s="24"/>
      <c r="D18" s="29"/>
      <c r="E18" s="63">
        <f>SUM(E15:E17)</f>
        <v>34413</v>
      </c>
      <c r="F18" s="84"/>
      <c r="G18" s="63">
        <f>SUM(G15:G17)</f>
        <v>30223</v>
      </c>
      <c r="H18" s="84"/>
      <c r="I18" s="63">
        <f>SUM(I15:I17)</f>
        <v>20122</v>
      </c>
      <c r="J18" s="84"/>
      <c r="K18" s="63">
        <f>SUM(K15:K17)</f>
        <v>21356</v>
      </c>
    </row>
    <row r="19" spans="1:11" ht="23.7" customHeight="1">
      <c r="A19" s="37" t="s">
        <v>162</v>
      </c>
      <c r="B19" s="18"/>
      <c r="C19" s="24"/>
      <c r="D19" s="29"/>
      <c r="E19" s="64">
        <f>E13-E18</f>
        <v>16063</v>
      </c>
      <c r="F19" s="84"/>
      <c r="G19" s="64">
        <f>G13-G18</f>
        <v>11960</v>
      </c>
      <c r="H19" s="84"/>
      <c r="I19" s="64">
        <f>I13-I18</f>
        <v>19279</v>
      </c>
      <c r="J19" s="84"/>
      <c r="K19" s="64">
        <f>K13-K18</f>
        <v>8416</v>
      </c>
    </row>
    <row r="20" spans="1:11" ht="23.7" customHeight="1">
      <c r="A20" s="2" t="s">
        <v>103</v>
      </c>
      <c r="C20" s="38"/>
      <c r="D20" s="29"/>
      <c r="E20" s="59">
        <v>-9676</v>
      </c>
      <c r="F20" s="84"/>
      <c r="G20" s="59">
        <v>-7956</v>
      </c>
      <c r="H20" s="84"/>
      <c r="I20" s="85">
        <v>-9626</v>
      </c>
      <c r="J20" s="84"/>
      <c r="K20" s="85">
        <v>-7871</v>
      </c>
    </row>
    <row r="21" spans="1:11" ht="23.7" customHeight="1">
      <c r="A21" s="37" t="s">
        <v>163</v>
      </c>
      <c r="C21" s="24"/>
      <c r="D21" s="29"/>
      <c r="E21" s="60">
        <f>SUM(E19:E20)</f>
        <v>6387</v>
      </c>
      <c r="F21" s="84"/>
      <c r="G21" s="60">
        <f>SUM(G19:G20)</f>
        <v>4004</v>
      </c>
      <c r="H21" s="84"/>
      <c r="I21" s="60">
        <f>SUM(I19:I20)</f>
        <v>9653</v>
      </c>
      <c r="J21" s="84"/>
      <c r="K21" s="60">
        <f>SUM(K19:K20)</f>
        <v>545</v>
      </c>
    </row>
    <row r="22" spans="1:11" ht="23.7" customHeight="1">
      <c r="A22" s="2" t="s">
        <v>129</v>
      </c>
      <c r="C22" s="24" t="s">
        <v>140</v>
      </c>
      <c r="D22" s="29"/>
      <c r="E22" s="83">
        <v>-877</v>
      </c>
      <c r="F22" s="84"/>
      <c r="G22" s="83">
        <v>-785</v>
      </c>
      <c r="H22" s="84"/>
      <c r="I22" s="83">
        <v>343</v>
      </c>
      <c r="J22" s="84"/>
      <c r="K22" s="83">
        <v>1318</v>
      </c>
    </row>
    <row r="23" spans="1:11" ht="23.7" customHeight="1">
      <c r="A23" s="18" t="s">
        <v>141</v>
      </c>
      <c r="C23" s="24"/>
      <c r="D23" s="29"/>
      <c r="E23" s="52">
        <f>SUM(E21:E22)</f>
        <v>5510</v>
      </c>
      <c r="F23" s="84"/>
      <c r="G23" s="52">
        <f>SUM(G21:G22)</f>
        <v>3219</v>
      </c>
      <c r="H23" s="84"/>
      <c r="I23" s="63">
        <f>SUM(I21:I22)</f>
        <v>9996</v>
      </c>
      <c r="J23" s="84"/>
      <c r="K23" s="63">
        <f>SUM(K21:K22)</f>
        <v>1863</v>
      </c>
    </row>
    <row r="24" spans="1:11" ht="23.7" customHeight="1">
      <c r="A24" s="18"/>
      <c r="C24" s="24"/>
      <c r="D24" s="29"/>
      <c r="E24" s="65"/>
      <c r="F24" s="84"/>
      <c r="G24" s="65"/>
      <c r="H24" s="84"/>
      <c r="I24" s="65"/>
      <c r="J24" s="49"/>
      <c r="K24" s="65"/>
    </row>
    <row r="25" spans="1:11" ht="23.7" customHeight="1">
      <c r="A25" s="18" t="s">
        <v>60</v>
      </c>
      <c r="C25" s="24"/>
      <c r="D25" s="29"/>
    </row>
    <row r="26" spans="1:11" ht="23.7" customHeight="1">
      <c r="A26" s="18" t="s">
        <v>87</v>
      </c>
      <c r="C26" s="24"/>
      <c r="D26" s="29"/>
      <c r="E26" s="67">
        <v>0</v>
      </c>
      <c r="F26" s="84"/>
      <c r="G26" s="67">
        <v>0</v>
      </c>
      <c r="H26" s="84"/>
      <c r="I26" s="67">
        <v>0</v>
      </c>
      <c r="J26" s="49"/>
      <c r="K26" s="67">
        <v>0</v>
      </c>
    </row>
    <row r="27" spans="1:11" ht="23.7" customHeight="1" thickBot="1">
      <c r="A27" s="18" t="s">
        <v>47</v>
      </c>
      <c r="C27" s="24"/>
      <c r="D27" s="29"/>
      <c r="E27" s="68">
        <f>SUM(E23:E26)</f>
        <v>5510</v>
      </c>
      <c r="F27" s="84"/>
      <c r="G27" s="68">
        <f>SUM(G23:G26)</f>
        <v>3219</v>
      </c>
      <c r="H27" s="84"/>
      <c r="I27" s="68">
        <f>SUM(I23:I26)</f>
        <v>9996</v>
      </c>
      <c r="J27" s="49"/>
      <c r="K27" s="68">
        <f>SUM(K23:K26)</f>
        <v>1863</v>
      </c>
    </row>
    <row r="28" spans="1:11" ht="23.7" customHeight="1" thickTop="1">
      <c r="A28" s="18"/>
      <c r="C28" s="24"/>
      <c r="D28" s="29"/>
      <c r="E28" s="39"/>
      <c r="F28" s="86"/>
      <c r="G28" s="39"/>
      <c r="H28" s="86"/>
      <c r="I28" s="39"/>
      <c r="J28" s="22"/>
      <c r="K28" s="39"/>
    </row>
    <row r="29" spans="1:11" ht="23.7" customHeight="1">
      <c r="A29" s="18" t="s">
        <v>164</v>
      </c>
      <c r="C29" s="40">
        <v>20</v>
      </c>
      <c r="D29" s="14"/>
      <c r="E29" s="86"/>
      <c r="F29" s="86"/>
      <c r="G29" s="86"/>
      <c r="H29" s="86"/>
      <c r="I29" s="86"/>
      <c r="K29" s="86"/>
    </row>
    <row r="30" spans="1:11" ht="23.7" customHeight="1">
      <c r="A30" s="2" t="s">
        <v>165</v>
      </c>
      <c r="C30" s="41"/>
      <c r="D30" s="14"/>
    </row>
    <row r="31" spans="1:11" ht="23.7" customHeight="1" thickBot="1">
      <c r="A31" s="2" t="s">
        <v>166</v>
      </c>
      <c r="C31" s="41"/>
      <c r="D31" s="14"/>
      <c r="E31" s="87">
        <f>E23/E32</f>
        <v>1.2439860836112171E-2</v>
      </c>
      <c r="F31" s="88"/>
      <c r="G31" s="87">
        <f>G23/G32</f>
        <v>7.2674976463602686E-3</v>
      </c>
      <c r="H31" s="88"/>
      <c r="I31" s="89">
        <f>I23/I32</f>
        <v>2.256784916838063E-2</v>
      </c>
      <c r="J31" s="90"/>
      <c r="K31" s="89">
        <f>K23/K32</f>
        <v>4.2060727291609755E-3</v>
      </c>
    </row>
    <row r="32" spans="1:11" ht="23.7" customHeight="1" thickTop="1" thickBot="1">
      <c r="A32" s="2" t="s">
        <v>94</v>
      </c>
      <c r="C32" s="41"/>
      <c r="D32" s="14"/>
      <c r="E32" s="68">
        <v>442931</v>
      </c>
      <c r="F32" s="84"/>
      <c r="G32" s="68">
        <v>442931</v>
      </c>
      <c r="H32" s="84"/>
      <c r="I32" s="68">
        <v>442931</v>
      </c>
      <c r="J32" s="84"/>
      <c r="K32" s="68">
        <v>442931</v>
      </c>
    </row>
    <row r="33" spans="1:7" ht="23.7" customHeight="1" thickTop="1">
      <c r="C33" s="41"/>
      <c r="D33" s="14"/>
      <c r="E33" s="41"/>
      <c r="G33" s="41"/>
    </row>
    <row r="34" spans="1:7" ht="23.7" customHeight="1">
      <c r="A34" s="2" t="s">
        <v>21</v>
      </c>
      <c r="C34" s="30"/>
      <c r="D34" s="31"/>
      <c r="E34" s="30"/>
      <c r="G34" s="30"/>
    </row>
    <row r="35" spans="1:7" ht="23.7" customHeight="1">
      <c r="C35" s="30"/>
      <c r="D35" s="29"/>
      <c r="E35" s="30"/>
      <c r="G35" s="30"/>
    </row>
  </sheetData>
  <mergeCells count="2">
    <mergeCell ref="I6:K6"/>
    <mergeCell ref="E6:G6"/>
  </mergeCells>
  <printOptions horizontalCentered="1"/>
  <pageMargins left="0.78740157480314965" right="0.39370078740157483" top="0.78740157480314965" bottom="0.19685039370078741" header="0.19685039370078741" footer="0.19685039370078741"/>
  <pageSetup paperSize="9" scale="77" firstPageNumber="2" fitToHeight="0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7"/>
  <sheetViews>
    <sheetView showGridLines="0" view="pageBreakPreview" topLeftCell="A4" zoomScale="70" zoomScaleNormal="85" zoomScaleSheetLayoutView="70" workbookViewId="0">
      <selection activeCell="T19" sqref="T19"/>
    </sheetView>
  </sheetViews>
  <sheetFormatPr defaultColWidth="9.125" defaultRowHeight="24" customHeight="1"/>
  <cols>
    <col min="1" max="1" width="54.625" style="2" customWidth="1"/>
    <col min="2" max="2" width="1.875" style="2" customWidth="1"/>
    <col min="3" max="3" width="21.375" style="3" customWidth="1"/>
    <col min="4" max="4" width="1.75" style="4" customWidth="1"/>
    <col min="5" max="5" width="21.375" style="3" customWidth="1"/>
    <col min="6" max="6" width="1.75" style="3" customWidth="1"/>
    <col min="7" max="7" width="21.375" style="3" customWidth="1"/>
    <col min="8" max="8" width="1.75" style="4" customWidth="1"/>
    <col min="9" max="9" width="21.375" style="4" customWidth="1"/>
    <col min="10" max="10" width="1.75" style="4" customWidth="1"/>
    <col min="11" max="11" width="21.375" style="2" customWidth="1"/>
    <col min="12" max="12" width="0.125" style="2" customWidth="1"/>
    <col min="13" max="16384" width="9.125" style="2"/>
  </cols>
  <sheetData>
    <row r="1" spans="1:12" ht="24" customHeight="1">
      <c r="K1" s="5" t="s">
        <v>46</v>
      </c>
    </row>
    <row r="2" spans="1:12" ht="24" customHeight="1">
      <c r="A2" s="1" t="s">
        <v>85</v>
      </c>
      <c r="B2" s="1"/>
      <c r="C2" s="6"/>
      <c r="D2" s="7"/>
      <c r="E2" s="6"/>
      <c r="F2" s="6"/>
      <c r="G2" s="6"/>
      <c r="H2" s="7"/>
      <c r="I2" s="7"/>
      <c r="J2" s="7"/>
    </row>
    <row r="3" spans="1:12" ht="24" customHeight="1">
      <c r="A3" s="1" t="s">
        <v>121</v>
      </c>
      <c r="B3" s="1"/>
      <c r="C3" s="1"/>
      <c r="D3" s="1"/>
      <c r="E3" s="1"/>
      <c r="F3" s="1"/>
      <c r="G3" s="1"/>
      <c r="H3" s="1"/>
      <c r="I3" s="1"/>
      <c r="J3" s="1"/>
      <c r="L3" s="8"/>
    </row>
    <row r="4" spans="1:12" ht="24" customHeight="1">
      <c r="A4" s="9" t="s">
        <v>154</v>
      </c>
      <c r="B4" s="10"/>
      <c r="C4" s="10"/>
      <c r="D4" s="10"/>
      <c r="E4" s="10"/>
      <c r="F4" s="10"/>
      <c r="G4" s="10"/>
      <c r="H4" s="10"/>
      <c r="I4" s="10"/>
      <c r="J4" s="10"/>
      <c r="L4" s="8"/>
    </row>
    <row r="5" spans="1:12" ht="24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 t="s">
        <v>45</v>
      </c>
      <c r="L5" s="11"/>
    </row>
    <row r="6" spans="1:12" ht="24" customHeight="1">
      <c r="A6" s="11"/>
      <c r="B6" s="11"/>
      <c r="C6" s="178" t="s">
        <v>77</v>
      </c>
      <c r="D6" s="178"/>
      <c r="E6" s="178"/>
      <c r="F6" s="178"/>
      <c r="G6" s="178"/>
      <c r="H6" s="178"/>
      <c r="I6" s="178"/>
      <c r="J6" s="178"/>
      <c r="K6" s="178"/>
      <c r="L6" s="11"/>
    </row>
    <row r="7" spans="1:12" ht="24" customHeight="1">
      <c r="D7" s="13"/>
      <c r="E7" s="14"/>
      <c r="F7" s="14"/>
      <c r="G7" s="177" t="s">
        <v>125</v>
      </c>
      <c r="H7" s="177"/>
      <c r="I7" s="177"/>
      <c r="J7" s="13"/>
      <c r="K7" s="12"/>
      <c r="L7" s="4"/>
    </row>
    <row r="8" spans="1:12" ht="24" customHeight="1">
      <c r="C8" s="12" t="s">
        <v>176</v>
      </c>
      <c r="D8" s="13"/>
      <c r="E8" s="12" t="s">
        <v>52</v>
      </c>
      <c r="F8" s="12"/>
      <c r="G8" s="12" t="s">
        <v>33</v>
      </c>
      <c r="H8" s="13"/>
      <c r="I8" s="12"/>
      <c r="J8" s="13"/>
      <c r="K8" s="15" t="s">
        <v>10</v>
      </c>
      <c r="L8" s="4"/>
    </row>
    <row r="9" spans="1:12" ht="24" customHeight="1">
      <c r="C9" s="48" t="s">
        <v>177</v>
      </c>
      <c r="D9" s="13"/>
      <c r="E9" s="48" t="s">
        <v>53</v>
      </c>
      <c r="F9" s="13"/>
      <c r="G9" s="48" t="s">
        <v>34</v>
      </c>
      <c r="H9" s="13"/>
      <c r="I9" s="48" t="s">
        <v>30</v>
      </c>
      <c r="J9" s="16"/>
      <c r="K9" s="17" t="s">
        <v>18</v>
      </c>
      <c r="L9" s="4"/>
    </row>
    <row r="10" spans="1:12" ht="24" customHeight="1">
      <c r="A10" s="18" t="s">
        <v>133</v>
      </c>
      <c r="C10" s="77">
        <v>442931</v>
      </c>
      <c r="D10" s="77"/>
      <c r="E10" s="77">
        <v>519409</v>
      </c>
      <c r="F10" s="77"/>
      <c r="G10" s="77">
        <v>30000</v>
      </c>
      <c r="H10" s="78"/>
      <c r="I10" s="66">
        <v>-451384</v>
      </c>
      <c r="J10" s="66"/>
      <c r="K10" s="66">
        <f>SUM(C10:I10)</f>
        <v>540956</v>
      </c>
      <c r="L10" s="4"/>
    </row>
    <row r="11" spans="1:12" ht="24" customHeight="1">
      <c r="A11" s="2" t="s">
        <v>141</v>
      </c>
      <c r="C11" s="69">
        <v>0</v>
      </c>
      <c r="D11" s="66"/>
      <c r="E11" s="69">
        <v>0</v>
      </c>
      <c r="F11" s="66"/>
      <c r="G11" s="69">
        <v>0</v>
      </c>
      <c r="H11" s="66"/>
      <c r="I11" s="69">
        <v>3219</v>
      </c>
      <c r="J11" s="66"/>
      <c r="K11" s="69">
        <f>SUM(C11:I11)</f>
        <v>3219</v>
      </c>
      <c r="L11" s="20"/>
    </row>
    <row r="12" spans="1:12" ht="24" customHeight="1">
      <c r="A12" s="2" t="s">
        <v>87</v>
      </c>
      <c r="C12" s="70">
        <v>0</v>
      </c>
      <c r="D12" s="66"/>
      <c r="E12" s="70">
        <v>0</v>
      </c>
      <c r="F12" s="66"/>
      <c r="G12" s="70">
        <v>0</v>
      </c>
      <c r="H12" s="66"/>
      <c r="I12" s="70">
        <v>0</v>
      </c>
      <c r="J12" s="66"/>
      <c r="K12" s="70">
        <f>SUM(C12:I12)</f>
        <v>0</v>
      </c>
      <c r="L12" s="20"/>
    </row>
    <row r="13" spans="1:12" ht="24" customHeight="1">
      <c r="A13" s="2" t="s">
        <v>47</v>
      </c>
      <c r="C13" s="66">
        <f>SUM(C11:C12)</f>
        <v>0</v>
      </c>
      <c r="D13" s="66"/>
      <c r="E13" s="66">
        <f>SUM(E11:E12)</f>
        <v>0</v>
      </c>
      <c r="F13" s="66"/>
      <c r="G13" s="66">
        <f>SUM(G11:G12)</f>
        <v>0</v>
      </c>
      <c r="H13" s="66"/>
      <c r="I13" s="66">
        <f>SUM(I11:I12)</f>
        <v>3219</v>
      </c>
      <c r="J13" s="66"/>
      <c r="K13" s="66">
        <f>SUM(C13:I13)</f>
        <v>3219</v>
      </c>
      <c r="L13" s="20"/>
    </row>
    <row r="14" spans="1:12" ht="24" customHeight="1" thickBot="1">
      <c r="A14" s="18" t="s">
        <v>134</v>
      </c>
      <c r="B14" s="18"/>
      <c r="C14" s="71">
        <f>SUM(C10:C13)-C13</f>
        <v>442931</v>
      </c>
      <c r="D14" s="66"/>
      <c r="E14" s="71">
        <f>SUM(E10:E13)-E13</f>
        <v>519409</v>
      </c>
      <c r="F14" s="66"/>
      <c r="G14" s="71">
        <f>SUM(G10:G13)-G13</f>
        <v>30000</v>
      </c>
      <c r="H14" s="66"/>
      <c r="I14" s="71">
        <f>SUM(I10:I13)-I13</f>
        <v>-448165</v>
      </c>
      <c r="J14" s="66"/>
      <c r="K14" s="71">
        <f>SUM(K10:K13)-K13</f>
        <v>544175</v>
      </c>
      <c r="L14" s="20"/>
    </row>
    <row r="15" spans="1:12" ht="24" customHeight="1" thickTop="1">
      <c r="C15" s="66"/>
      <c r="D15" s="66"/>
      <c r="E15" s="66"/>
      <c r="F15" s="66"/>
      <c r="G15" s="66"/>
      <c r="H15" s="66"/>
      <c r="I15" s="66"/>
      <c r="J15" s="66"/>
      <c r="K15" s="66"/>
      <c r="L15" s="4"/>
    </row>
    <row r="16" spans="1:12" ht="24" customHeight="1">
      <c r="A16" s="18" t="s">
        <v>155</v>
      </c>
      <c r="C16" s="66">
        <v>442931</v>
      </c>
      <c r="D16" s="66"/>
      <c r="E16" s="66">
        <v>76409</v>
      </c>
      <c r="F16" s="66"/>
      <c r="G16" s="66">
        <v>0</v>
      </c>
      <c r="H16" s="66"/>
      <c r="I16" s="66">
        <v>34596</v>
      </c>
      <c r="J16" s="66"/>
      <c r="K16" s="66">
        <f>SUM(C16:I16)</f>
        <v>553936</v>
      </c>
      <c r="L16" s="4"/>
    </row>
    <row r="17" spans="1:12" ht="24" customHeight="1">
      <c r="A17" s="2" t="s">
        <v>141</v>
      </c>
      <c r="C17" s="69">
        <v>0</v>
      </c>
      <c r="D17" s="66"/>
      <c r="E17" s="69">
        <v>0</v>
      </c>
      <c r="F17" s="66"/>
      <c r="G17" s="69">
        <v>0</v>
      </c>
      <c r="H17" s="66"/>
      <c r="I17" s="69">
        <f>PL!E23</f>
        <v>5510</v>
      </c>
      <c r="J17" s="66"/>
      <c r="K17" s="69">
        <f t="shared" ref="K17:K19" si="0">SUM(C17:I17)</f>
        <v>5510</v>
      </c>
      <c r="L17" s="20"/>
    </row>
    <row r="18" spans="1:12" ht="24" customHeight="1">
      <c r="A18" s="2" t="s">
        <v>87</v>
      </c>
      <c r="C18" s="70">
        <v>0</v>
      </c>
      <c r="D18" s="66"/>
      <c r="E18" s="70">
        <v>0</v>
      </c>
      <c r="F18" s="66"/>
      <c r="G18" s="70">
        <v>0</v>
      </c>
      <c r="H18" s="66"/>
      <c r="I18" s="70">
        <v>0</v>
      </c>
      <c r="J18" s="66"/>
      <c r="K18" s="70">
        <f t="shared" si="0"/>
        <v>0</v>
      </c>
      <c r="L18" s="20"/>
    </row>
    <row r="19" spans="1:12" ht="24" customHeight="1">
      <c r="A19" s="2" t="s">
        <v>47</v>
      </c>
      <c r="C19" s="66">
        <f>SUM(C17:C18)</f>
        <v>0</v>
      </c>
      <c r="D19" s="66"/>
      <c r="E19" s="66">
        <f>SUM(E17:E18)</f>
        <v>0</v>
      </c>
      <c r="F19" s="66"/>
      <c r="G19" s="66">
        <f>SUM(G17:G18)</f>
        <v>0</v>
      </c>
      <c r="H19" s="66"/>
      <c r="I19" s="66">
        <f>SUM(I17:I18)</f>
        <v>5510</v>
      </c>
      <c r="J19" s="66"/>
      <c r="K19" s="57">
        <f t="shared" si="0"/>
        <v>5510</v>
      </c>
      <c r="L19" s="20"/>
    </row>
    <row r="20" spans="1:12" ht="24" customHeight="1" thickBot="1">
      <c r="A20" s="18" t="s">
        <v>156</v>
      </c>
      <c r="B20" s="18"/>
      <c r="C20" s="71">
        <f>SUM(C16:C19)-C19</f>
        <v>442931</v>
      </c>
      <c r="D20" s="66"/>
      <c r="E20" s="71">
        <f>SUM(E16:E19)-E19</f>
        <v>76409</v>
      </c>
      <c r="F20" s="66"/>
      <c r="G20" s="71">
        <f>SUM(G16:G19)-G19</f>
        <v>0</v>
      </c>
      <c r="H20" s="66"/>
      <c r="I20" s="71">
        <f>SUM(I16:I19)-I19</f>
        <v>40106</v>
      </c>
      <c r="J20" s="66"/>
      <c r="K20" s="71">
        <f>SUM(K16,K19)</f>
        <v>559446</v>
      </c>
      <c r="L20" s="20"/>
    </row>
    <row r="21" spans="1:12" ht="24" customHeight="1" thickTop="1">
      <c r="C21" s="19">
        <f>SUM(C20-BS!I91)</f>
        <v>0</v>
      </c>
      <c r="D21" s="19"/>
      <c r="E21" s="19">
        <f>SUM(E20-BS!I92)</f>
        <v>0</v>
      </c>
      <c r="F21" s="19"/>
      <c r="G21" s="19">
        <f>G20-BS!I96</f>
        <v>0</v>
      </c>
      <c r="H21" s="19"/>
      <c r="I21" s="19">
        <f>SUM(I20-BS!I94)</f>
        <v>0</v>
      </c>
      <c r="J21" s="19"/>
      <c r="K21" s="19">
        <f>SUM(K20-BS!I95)</f>
        <v>0</v>
      </c>
      <c r="L21" s="4"/>
    </row>
    <row r="22" spans="1:12" ht="24" customHeight="1">
      <c r="A22" s="2" t="s">
        <v>21</v>
      </c>
      <c r="C22" s="19"/>
      <c r="D22" s="19"/>
      <c r="E22" s="19"/>
      <c r="F22" s="19"/>
      <c r="G22" s="19"/>
      <c r="H22" s="19"/>
      <c r="I22" s="19"/>
      <c r="J22" s="19"/>
      <c r="K22" s="19"/>
      <c r="L22" s="4"/>
    </row>
    <row r="23" spans="1:12" ht="24" customHeight="1">
      <c r="C23" s="19"/>
      <c r="D23" s="19"/>
      <c r="E23" s="19"/>
      <c r="F23" s="19"/>
      <c r="G23" s="19"/>
      <c r="H23" s="19"/>
      <c r="I23" s="19"/>
      <c r="J23" s="19"/>
      <c r="K23" s="19"/>
      <c r="L23" s="4"/>
    </row>
    <row r="24" spans="1:12" ht="24" customHeight="1">
      <c r="C24" s="19"/>
      <c r="D24" s="19"/>
      <c r="E24" s="19"/>
      <c r="F24" s="19"/>
      <c r="G24" s="19"/>
      <c r="H24" s="19"/>
      <c r="I24" s="19"/>
      <c r="J24" s="19"/>
      <c r="K24" s="19"/>
      <c r="L24" s="4"/>
    </row>
    <row r="25" spans="1:12" ht="24" customHeight="1">
      <c r="C25" s="21"/>
    </row>
    <row r="27" spans="1:12" ht="24" customHeight="1">
      <c r="K27" s="22"/>
    </row>
  </sheetData>
  <mergeCells count="2">
    <mergeCell ref="G7:I7"/>
    <mergeCell ref="C6:K6"/>
  </mergeCells>
  <printOptions horizontalCentered="1"/>
  <pageMargins left="0.39370078740157483" right="0.78740157480314965" top="0.98425196850393704" bottom="0.19685039370078741" header="0.19685039370078741" footer="0.19685039370078741"/>
  <pageSetup paperSize="9" scale="85" firstPageNumber="2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8"/>
  <sheetViews>
    <sheetView showGridLines="0" view="pageBreakPreview" topLeftCell="A13" zoomScale="70" zoomScaleNormal="145" zoomScaleSheetLayoutView="70" workbookViewId="0">
      <selection activeCell="P24" sqref="P24"/>
    </sheetView>
  </sheetViews>
  <sheetFormatPr defaultColWidth="9.125" defaultRowHeight="23.4"/>
  <cols>
    <col min="1" max="1" width="60" style="2" customWidth="1"/>
    <col min="2" max="2" width="1.875" style="2" customWidth="1"/>
    <col min="3" max="3" width="20.875" style="3" customWidth="1"/>
    <col min="4" max="4" width="1.875" style="4" customWidth="1"/>
    <col min="5" max="5" width="20.875" style="3" customWidth="1"/>
    <col min="6" max="6" width="1.875" style="3" customWidth="1"/>
    <col min="7" max="7" width="20.875" style="3" customWidth="1"/>
    <col min="8" max="8" width="1.625" style="4" customWidth="1"/>
    <col min="9" max="9" width="20.875" style="4" customWidth="1"/>
    <col min="10" max="10" width="1.875" style="4" customWidth="1"/>
    <col min="11" max="11" width="20.875" style="2" customWidth="1"/>
    <col min="12" max="12" width="0.125" style="2" customWidth="1"/>
    <col min="13" max="16384" width="9.125" style="2"/>
  </cols>
  <sheetData>
    <row r="1" spans="1:12">
      <c r="K1" s="5" t="s">
        <v>46</v>
      </c>
    </row>
    <row r="2" spans="1:12">
      <c r="A2" s="1" t="s">
        <v>85</v>
      </c>
      <c r="B2" s="1"/>
      <c r="C2" s="6"/>
      <c r="D2" s="7"/>
      <c r="E2" s="6"/>
      <c r="F2" s="6"/>
      <c r="G2" s="6"/>
      <c r="H2" s="7"/>
      <c r="I2" s="7"/>
      <c r="J2" s="7"/>
    </row>
    <row r="3" spans="1:12">
      <c r="A3" s="1" t="s">
        <v>122</v>
      </c>
      <c r="B3" s="1"/>
      <c r="C3" s="1"/>
      <c r="D3" s="1"/>
      <c r="E3" s="1"/>
      <c r="F3" s="1"/>
      <c r="G3" s="1"/>
      <c r="H3" s="1"/>
      <c r="I3" s="1"/>
      <c r="J3" s="1"/>
      <c r="L3" s="8"/>
    </row>
    <row r="4" spans="1:12">
      <c r="A4" s="9" t="s">
        <v>154</v>
      </c>
      <c r="B4" s="10"/>
      <c r="C4" s="10"/>
      <c r="D4" s="10"/>
      <c r="E4" s="10"/>
      <c r="F4" s="10"/>
      <c r="G4" s="10"/>
      <c r="H4" s="10"/>
      <c r="I4" s="10"/>
      <c r="J4" s="10"/>
      <c r="L4" s="8"/>
    </row>
    <row r="5" spans="1:12">
      <c r="A5" s="11"/>
      <c r="B5" s="11"/>
      <c r="C5" s="11"/>
      <c r="D5" s="11"/>
      <c r="E5" s="11"/>
      <c r="F5" s="11"/>
      <c r="G5" s="11"/>
      <c r="H5" s="11"/>
      <c r="I5" s="11"/>
      <c r="J5" s="11"/>
      <c r="K5" s="11" t="s">
        <v>45</v>
      </c>
      <c r="L5" s="11"/>
    </row>
    <row r="6" spans="1:12">
      <c r="A6" s="11"/>
      <c r="B6" s="11"/>
      <c r="C6" s="178" t="s">
        <v>78</v>
      </c>
      <c r="D6" s="178"/>
      <c r="E6" s="178"/>
      <c r="F6" s="178"/>
      <c r="G6" s="178"/>
      <c r="H6" s="178"/>
      <c r="I6" s="178"/>
      <c r="J6" s="178"/>
      <c r="K6" s="178"/>
      <c r="L6" s="11"/>
    </row>
    <row r="7" spans="1:12">
      <c r="C7" s="12"/>
      <c r="D7" s="13"/>
      <c r="E7" s="14"/>
      <c r="F7" s="14"/>
      <c r="G7" s="177" t="s">
        <v>125</v>
      </c>
      <c r="H7" s="177"/>
      <c r="I7" s="177"/>
      <c r="J7" s="13"/>
      <c r="K7" s="12"/>
      <c r="L7" s="4"/>
    </row>
    <row r="8" spans="1:12">
      <c r="C8" s="12" t="s">
        <v>179</v>
      </c>
      <c r="D8" s="13"/>
      <c r="E8" s="12" t="s">
        <v>52</v>
      </c>
      <c r="F8" s="12"/>
      <c r="G8" s="12" t="s">
        <v>33</v>
      </c>
      <c r="H8" s="13"/>
      <c r="I8" s="12"/>
      <c r="J8" s="13"/>
      <c r="K8" s="15" t="s">
        <v>10</v>
      </c>
      <c r="L8" s="4"/>
    </row>
    <row r="9" spans="1:12">
      <c r="C9" s="48" t="s">
        <v>167</v>
      </c>
      <c r="D9" s="13"/>
      <c r="E9" s="48" t="s">
        <v>53</v>
      </c>
      <c r="F9" s="13"/>
      <c r="G9" s="48" t="s">
        <v>34</v>
      </c>
      <c r="H9" s="13"/>
      <c r="I9" s="48" t="s">
        <v>30</v>
      </c>
      <c r="J9" s="16"/>
      <c r="K9" s="17" t="s">
        <v>18</v>
      </c>
      <c r="L9" s="4"/>
    </row>
    <row r="10" spans="1:12">
      <c r="A10" s="18" t="s">
        <v>133</v>
      </c>
      <c r="C10" s="66">
        <v>442931</v>
      </c>
      <c r="D10" s="66"/>
      <c r="E10" s="66">
        <v>519409</v>
      </c>
      <c r="F10" s="66"/>
      <c r="G10" s="66">
        <v>30000</v>
      </c>
      <c r="H10" s="66"/>
      <c r="I10" s="66">
        <v>-478304</v>
      </c>
      <c r="J10" s="66"/>
      <c r="K10" s="66">
        <f>SUM(C10:I10)</f>
        <v>514036</v>
      </c>
      <c r="L10" s="4"/>
    </row>
    <row r="11" spans="1:12">
      <c r="A11" s="2" t="s">
        <v>141</v>
      </c>
      <c r="C11" s="169">
        <v>0</v>
      </c>
      <c r="D11" s="170"/>
      <c r="E11" s="169">
        <v>0</v>
      </c>
      <c r="F11" s="171"/>
      <c r="G11" s="169">
        <v>0</v>
      </c>
      <c r="H11" s="78"/>
      <c r="I11" s="69">
        <v>1863</v>
      </c>
      <c r="J11" s="66"/>
      <c r="K11" s="69">
        <f>SUM(C11:I11)</f>
        <v>1863</v>
      </c>
      <c r="L11" s="20"/>
    </row>
    <row r="12" spans="1:12">
      <c r="A12" s="2" t="s">
        <v>87</v>
      </c>
      <c r="C12" s="70">
        <v>0</v>
      </c>
      <c r="D12" s="66"/>
      <c r="E12" s="70">
        <v>0</v>
      </c>
      <c r="F12" s="66"/>
      <c r="G12" s="70">
        <v>0</v>
      </c>
      <c r="H12" s="66"/>
      <c r="I12" s="70">
        <v>0</v>
      </c>
      <c r="J12" s="66"/>
      <c r="K12" s="70">
        <f>SUM(C12:I12)</f>
        <v>0</v>
      </c>
      <c r="L12" s="20"/>
    </row>
    <row r="13" spans="1:12">
      <c r="A13" s="2" t="s">
        <v>47</v>
      </c>
      <c r="C13" s="66">
        <f>SUM(C11:C12)</f>
        <v>0</v>
      </c>
      <c r="D13" s="66"/>
      <c r="E13" s="66">
        <f>SUM(E11:E12)</f>
        <v>0</v>
      </c>
      <c r="F13" s="66"/>
      <c r="G13" s="66">
        <f>SUM(G11:G12)</f>
        <v>0</v>
      </c>
      <c r="H13" s="66"/>
      <c r="I13" s="66">
        <f>SUM(I11:I12)</f>
        <v>1863</v>
      </c>
      <c r="J13" s="66"/>
      <c r="K13" s="66">
        <f>SUM(K11:K12)</f>
        <v>1863</v>
      </c>
      <c r="L13" s="20"/>
    </row>
    <row r="14" spans="1:12" ht="24" thickBot="1">
      <c r="A14" s="18" t="s">
        <v>134</v>
      </c>
      <c r="B14" s="18"/>
      <c r="C14" s="71">
        <f>SUM(C10:C13)-C13</f>
        <v>442931</v>
      </c>
      <c r="D14" s="66"/>
      <c r="E14" s="71">
        <f>SUM(E10:E13)-E13</f>
        <v>519409</v>
      </c>
      <c r="F14" s="66"/>
      <c r="G14" s="71">
        <f>SUM(G10:G13)-G13</f>
        <v>30000</v>
      </c>
      <c r="H14" s="66"/>
      <c r="I14" s="71">
        <f>SUM(I10:I13)-I13</f>
        <v>-476441</v>
      </c>
      <c r="J14" s="66"/>
      <c r="K14" s="71">
        <f>SUM(K10:K13)-K13</f>
        <v>515899</v>
      </c>
      <c r="L14" s="20"/>
    </row>
    <row r="15" spans="1:12" ht="24" thickTop="1">
      <c r="C15" s="66"/>
      <c r="D15" s="66"/>
      <c r="E15" s="66"/>
      <c r="F15" s="66"/>
      <c r="G15" s="66"/>
      <c r="H15" s="66"/>
      <c r="I15" s="66"/>
      <c r="J15" s="72"/>
      <c r="K15" s="66"/>
      <c r="L15" s="4"/>
    </row>
    <row r="16" spans="1:12">
      <c r="A16" s="18" t="s">
        <v>155</v>
      </c>
      <c r="C16" s="66">
        <v>442931</v>
      </c>
      <c r="D16" s="66"/>
      <c r="E16" s="66">
        <v>76409</v>
      </c>
      <c r="F16" s="66"/>
      <c r="G16" s="66">
        <v>0</v>
      </c>
      <c r="H16" s="66"/>
      <c r="I16" s="66">
        <v>-7748</v>
      </c>
      <c r="J16" s="66"/>
      <c r="K16" s="66">
        <f>SUM(C16:I16)</f>
        <v>511592</v>
      </c>
      <c r="L16" s="4"/>
    </row>
    <row r="17" spans="1:12">
      <c r="A17" s="2" t="s">
        <v>141</v>
      </c>
      <c r="C17" s="69">
        <v>0</v>
      </c>
      <c r="D17" s="66"/>
      <c r="E17" s="69">
        <v>0</v>
      </c>
      <c r="F17" s="66"/>
      <c r="G17" s="69">
        <v>0</v>
      </c>
      <c r="H17" s="66"/>
      <c r="I17" s="69">
        <f>PL!I23</f>
        <v>9996</v>
      </c>
      <c r="J17" s="66"/>
      <c r="K17" s="69">
        <f>SUM(C17:I17)</f>
        <v>9996</v>
      </c>
      <c r="L17" s="20"/>
    </row>
    <row r="18" spans="1:12">
      <c r="A18" s="2" t="s">
        <v>87</v>
      </c>
      <c r="C18" s="70">
        <v>0</v>
      </c>
      <c r="D18" s="66"/>
      <c r="E18" s="70">
        <v>0</v>
      </c>
      <c r="F18" s="66"/>
      <c r="G18" s="70">
        <v>0</v>
      </c>
      <c r="H18" s="66"/>
      <c r="I18" s="70">
        <v>0</v>
      </c>
      <c r="J18" s="66"/>
      <c r="K18" s="70">
        <f>SUM(C18:I18)</f>
        <v>0</v>
      </c>
      <c r="L18" s="20"/>
    </row>
    <row r="19" spans="1:12">
      <c r="A19" s="2" t="s">
        <v>47</v>
      </c>
      <c r="C19" s="66">
        <f>SUM(C17:C18)</f>
        <v>0</v>
      </c>
      <c r="D19" s="66"/>
      <c r="E19" s="66">
        <f>SUM(E17:E18)</f>
        <v>0</v>
      </c>
      <c r="F19" s="66"/>
      <c r="G19" s="66">
        <f>SUM(G17:G18)</f>
        <v>0</v>
      </c>
      <c r="H19" s="66"/>
      <c r="I19" s="66">
        <f>SUM(I17:I18)</f>
        <v>9996</v>
      </c>
      <c r="J19" s="66"/>
      <c r="K19" s="66">
        <f>SUM(K17:K18)</f>
        <v>9996</v>
      </c>
      <c r="L19" s="20"/>
    </row>
    <row r="20" spans="1:12" ht="24" thickBot="1">
      <c r="A20" s="18" t="s">
        <v>156</v>
      </c>
      <c r="B20" s="18"/>
      <c r="C20" s="71">
        <f>SUM(C16:C19)-C19</f>
        <v>442931</v>
      </c>
      <c r="D20" s="66"/>
      <c r="E20" s="71">
        <f>SUM(E16:E19)-E19</f>
        <v>76409</v>
      </c>
      <c r="F20" s="66"/>
      <c r="G20" s="71">
        <f>SUM(G16:G19)-G19</f>
        <v>0</v>
      </c>
      <c r="H20" s="66"/>
      <c r="I20" s="71">
        <f>SUM(I16:I19)-I19</f>
        <v>2248</v>
      </c>
      <c r="J20" s="66"/>
      <c r="K20" s="71">
        <f>SUM(K16:K19)-K19</f>
        <v>521588</v>
      </c>
      <c r="L20" s="20"/>
    </row>
    <row r="21" spans="1:12" ht="24" thickTop="1">
      <c r="C21" s="19">
        <f>SUM(C20-BS!M91)</f>
        <v>0</v>
      </c>
      <c r="D21" s="19"/>
      <c r="E21" s="19">
        <f>SUM(E20-BS!M92)</f>
        <v>0</v>
      </c>
      <c r="F21" s="19"/>
      <c r="G21" s="19">
        <f>G20-BS!M96</f>
        <v>0</v>
      </c>
      <c r="H21" s="19"/>
      <c r="I21" s="19">
        <f>SUM(I20-BS!M94)</f>
        <v>0</v>
      </c>
      <c r="J21" s="19"/>
      <c r="K21" s="19">
        <f>SUM(K20-BS!M95)</f>
        <v>0</v>
      </c>
      <c r="L21" s="4"/>
    </row>
    <row r="22" spans="1:12">
      <c r="A22" s="2" t="s">
        <v>21</v>
      </c>
      <c r="C22" s="19"/>
      <c r="D22" s="19"/>
      <c r="E22" s="19"/>
      <c r="F22" s="19"/>
      <c r="G22" s="19"/>
      <c r="H22" s="19"/>
      <c r="I22" s="19"/>
      <c r="J22" s="19"/>
      <c r="K22" s="19"/>
      <c r="L22" s="4"/>
    </row>
    <row r="23" spans="1:12">
      <c r="C23" s="19"/>
      <c r="D23" s="19"/>
      <c r="E23" s="19"/>
      <c r="F23" s="19"/>
      <c r="G23" s="19"/>
      <c r="H23" s="19"/>
      <c r="I23" s="19"/>
      <c r="J23" s="19"/>
      <c r="K23" s="19"/>
      <c r="L23" s="4"/>
    </row>
    <row r="24" spans="1:12">
      <c r="G24" s="4"/>
      <c r="I24" s="3"/>
      <c r="K24" s="3"/>
      <c r="L24" s="4"/>
    </row>
    <row r="25" spans="1:12">
      <c r="C25" s="21"/>
    </row>
    <row r="26" spans="1:12">
      <c r="C26" s="21"/>
      <c r="D26" s="21"/>
      <c r="E26" s="21"/>
      <c r="F26" s="21"/>
      <c r="G26" s="21"/>
      <c r="H26" s="21"/>
      <c r="I26" s="21"/>
      <c r="J26" s="21"/>
    </row>
    <row r="27" spans="1:12">
      <c r="K27" s="22"/>
    </row>
    <row r="28" spans="1:12">
      <c r="C28" s="79"/>
      <c r="D28" s="79"/>
      <c r="E28" s="79"/>
      <c r="F28" s="79"/>
      <c r="G28" s="79"/>
      <c r="H28" s="79"/>
      <c r="I28" s="79"/>
      <c r="J28" s="79"/>
      <c r="K28" s="79"/>
    </row>
  </sheetData>
  <mergeCells count="2">
    <mergeCell ref="G7:I7"/>
    <mergeCell ref="C6:K6"/>
  </mergeCells>
  <phoneticPr fontId="2" type="noConversion"/>
  <printOptions horizontalCentered="1"/>
  <pageMargins left="0.39370078740157483" right="0.78740157480314965" top="0.98425196850393704" bottom="0.19685039370078741" header="0.19685039370078741" footer="0.19685039370078741"/>
  <pageSetup paperSize="9" scale="85" firstPageNumber="2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9"/>
  <sheetViews>
    <sheetView showGridLines="0" view="pageBreakPreview" zoomScale="55" zoomScaleNormal="100" zoomScaleSheetLayoutView="55" workbookViewId="0">
      <selection activeCell="AE14" sqref="AE14"/>
    </sheetView>
  </sheetViews>
  <sheetFormatPr defaultColWidth="9.125" defaultRowHeight="23.25" customHeight="1"/>
  <cols>
    <col min="1" max="3" width="1.75" style="2" customWidth="1"/>
    <col min="4" max="5" width="15.75" style="2" customWidth="1"/>
    <col min="6" max="6" width="27.25" style="2" customWidth="1"/>
    <col min="7" max="7" width="8.75" style="2" customWidth="1"/>
    <col min="8" max="8" width="0.875" style="2" customWidth="1"/>
    <col min="9" max="9" width="14.375" style="2" customWidth="1"/>
    <col min="10" max="10" width="0.875" style="2" customWidth="1"/>
    <col min="11" max="11" width="14.375" style="2" customWidth="1"/>
    <col min="12" max="12" width="0.875" style="2" customWidth="1"/>
    <col min="13" max="13" width="14.375" style="2" customWidth="1"/>
    <col min="14" max="14" width="0.875" style="2" customWidth="1"/>
    <col min="15" max="15" width="14.375" style="2" customWidth="1"/>
    <col min="16" max="16384" width="9.125" style="2"/>
  </cols>
  <sheetData>
    <row r="1" spans="1:15" ht="23.25" customHeight="1">
      <c r="G1" s="30"/>
      <c r="H1" s="31"/>
      <c r="I1" s="5"/>
      <c r="K1" s="5"/>
      <c r="O1" s="5" t="s">
        <v>46</v>
      </c>
    </row>
    <row r="2" spans="1:15" ht="23.25" customHeight="1">
      <c r="A2" s="1" t="s">
        <v>85</v>
      </c>
      <c r="B2" s="1"/>
      <c r="C2" s="1"/>
      <c r="D2" s="91"/>
      <c r="E2" s="91"/>
      <c r="F2" s="91"/>
      <c r="G2" s="42"/>
      <c r="H2" s="43"/>
      <c r="I2" s="42"/>
      <c r="K2" s="42"/>
    </row>
    <row r="3" spans="1:15" ht="23.25" customHeight="1">
      <c r="A3" s="91" t="s">
        <v>37</v>
      </c>
      <c r="B3" s="91"/>
      <c r="C3" s="91"/>
      <c r="D3" s="91"/>
      <c r="E3" s="91"/>
      <c r="F3" s="91"/>
      <c r="G3" s="42"/>
      <c r="H3" s="43"/>
      <c r="I3" s="42"/>
      <c r="K3" s="42"/>
    </row>
    <row r="4" spans="1:15" ht="23.25" customHeight="1">
      <c r="A4" s="9" t="s">
        <v>154</v>
      </c>
      <c r="B4" s="9"/>
      <c r="C4" s="9"/>
      <c r="D4" s="23"/>
      <c r="E4" s="23"/>
      <c r="F4" s="23"/>
      <c r="G4" s="92"/>
      <c r="H4" s="93"/>
      <c r="I4" s="92"/>
      <c r="K4" s="92"/>
    </row>
    <row r="5" spans="1:15" ht="23.25" customHeight="1">
      <c r="D5" s="23"/>
      <c r="E5" s="23"/>
      <c r="F5" s="23"/>
      <c r="G5" s="25"/>
      <c r="H5" s="23"/>
      <c r="I5" s="25"/>
      <c r="K5" s="25"/>
      <c r="O5" s="25" t="s">
        <v>45</v>
      </c>
    </row>
    <row r="6" spans="1:15" ht="23.25" customHeight="1">
      <c r="D6" s="23"/>
      <c r="E6" s="23"/>
      <c r="F6" s="23"/>
      <c r="G6" s="25"/>
      <c r="H6" s="23"/>
      <c r="I6" s="176" t="s">
        <v>77</v>
      </c>
      <c r="J6" s="176"/>
      <c r="K6" s="176"/>
      <c r="M6" s="175" t="s">
        <v>78</v>
      </c>
      <c r="N6" s="175"/>
      <c r="O6" s="175"/>
    </row>
    <row r="7" spans="1:15" ht="23.25" customHeight="1">
      <c r="D7" s="23"/>
      <c r="E7" s="23"/>
      <c r="F7" s="23"/>
      <c r="G7" s="172"/>
      <c r="H7" s="23"/>
      <c r="I7" s="27">
        <v>2569</v>
      </c>
      <c r="K7" s="27">
        <v>2568</v>
      </c>
      <c r="M7" s="27">
        <v>2569</v>
      </c>
      <c r="O7" s="27">
        <v>2568</v>
      </c>
    </row>
    <row r="8" spans="1:15" ht="23.25" customHeight="1">
      <c r="A8" s="94" t="s">
        <v>38</v>
      </c>
      <c r="B8" s="94"/>
      <c r="C8" s="94"/>
      <c r="D8" s="94"/>
      <c r="E8" s="94"/>
      <c r="F8" s="94"/>
      <c r="I8" s="32"/>
      <c r="K8" s="32"/>
      <c r="M8" s="32"/>
      <c r="N8" s="44"/>
      <c r="O8" s="32"/>
    </row>
    <row r="9" spans="1:15" ht="23.25" customHeight="1">
      <c r="A9" s="95" t="s">
        <v>163</v>
      </c>
      <c r="B9" s="95"/>
      <c r="C9" s="95"/>
      <c r="D9" s="95"/>
      <c r="E9" s="95"/>
      <c r="F9" s="95"/>
      <c r="I9" s="62">
        <f>PL!E21</f>
        <v>6387</v>
      </c>
      <c r="J9" s="80"/>
      <c r="K9" s="62">
        <f>PL!G21</f>
        <v>4004</v>
      </c>
      <c r="L9" s="80"/>
      <c r="M9" s="62">
        <f>PL!I21</f>
        <v>9653</v>
      </c>
      <c r="N9" s="62"/>
      <c r="O9" s="62">
        <f>PL!K21</f>
        <v>545</v>
      </c>
    </row>
    <row r="10" spans="1:15" ht="23.25" customHeight="1">
      <c r="A10" s="95" t="s">
        <v>57</v>
      </c>
      <c r="B10" s="95"/>
      <c r="C10" s="95"/>
      <c r="D10" s="95"/>
      <c r="E10" s="95"/>
      <c r="F10" s="95"/>
      <c r="I10" s="50"/>
      <c r="J10" s="80"/>
      <c r="K10" s="50"/>
      <c r="L10" s="80"/>
      <c r="M10" s="50"/>
      <c r="N10" s="62"/>
      <c r="O10" s="50"/>
    </row>
    <row r="11" spans="1:15" ht="23.25" customHeight="1">
      <c r="A11" s="95" t="s">
        <v>39</v>
      </c>
      <c r="B11" s="95"/>
      <c r="C11" s="95"/>
      <c r="D11" s="95"/>
      <c r="E11" s="95"/>
      <c r="F11" s="95"/>
      <c r="I11" s="80"/>
      <c r="J11" s="80"/>
      <c r="K11" s="80"/>
      <c r="L11" s="80"/>
      <c r="M11" s="80"/>
      <c r="N11" s="62"/>
      <c r="O11" s="80"/>
    </row>
    <row r="12" spans="1:15" ht="23.25" customHeight="1">
      <c r="A12" s="95" t="s">
        <v>54</v>
      </c>
      <c r="B12" s="95"/>
      <c r="C12" s="95"/>
      <c r="D12" s="95"/>
      <c r="E12" s="95"/>
      <c r="F12" s="95"/>
      <c r="I12" s="62">
        <v>2615</v>
      </c>
      <c r="J12" s="80"/>
      <c r="K12" s="62">
        <v>2293</v>
      </c>
      <c r="L12" s="80"/>
      <c r="M12" s="62">
        <v>1704</v>
      </c>
      <c r="N12" s="80"/>
      <c r="O12" s="62">
        <v>1547</v>
      </c>
    </row>
    <row r="13" spans="1:15" ht="23.25" customHeight="1">
      <c r="A13" s="95" t="s">
        <v>127</v>
      </c>
      <c r="B13" s="95"/>
      <c r="C13" s="95"/>
      <c r="D13" s="95"/>
      <c r="E13" s="95"/>
      <c r="F13" s="95"/>
      <c r="G13" s="96"/>
      <c r="I13" s="62">
        <v>7029</v>
      </c>
      <c r="J13" s="80"/>
      <c r="K13" s="62">
        <v>4437</v>
      </c>
      <c r="L13" s="80"/>
      <c r="M13" s="62">
        <v>1927</v>
      </c>
      <c r="N13" s="80"/>
      <c r="O13" s="62">
        <v>518</v>
      </c>
    </row>
    <row r="14" spans="1:15" ht="23.25" customHeight="1">
      <c r="A14" s="95" t="s">
        <v>107</v>
      </c>
      <c r="B14" s="95"/>
      <c r="C14" s="95"/>
      <c r="D14" s="95"/>
      <c r="E14" s="95"/>
      <c r="F14" s="95"/>
      <c r="I14" s="62">
        <v>-36711</v>
      </c>
      <c r="J14" s="80"/>
      <c r="K14" s="62">
        <v>-27572</v>
      </c>
      <c r="L14" s="80"/>
      <c r="M14" s="62">
        <v>-22309</v>
      </c>
      <c r="N14" s="80"/>
      <c r="O14" s="62">
        <v>-18641</v>
      </c>
    </row>
    <row r="15" spans="1:15" ht="23.25" customHeight="1">
      <c r="A15" s="95" t="s">
        <v>146</v>
      </c>
      <c r="B15" s="95"/>
      <c r="C15" s="95"/>
      <c r="D15" s="95"/>
      <c r="E15" s="95"/>
      <c r="F15" s="95"/>
      <c r="I15" s="62">
        <v>102</v>
      </c>
      <c r="J15" s="80"/>
      <c r="K15" s="62">
        <v>216</v>
      </c>
      <c r="L15" s="80"/>
      <c r="M15" s="62">
        <v>69</v>
      </c>
      <c r="N15" s="80"/>
      <c r="O15" s="62">
        <v>200</v>
      </c>
    </row>
    <row r="16" spans="1:15" ht="23.25" customHeight="1">
      <c r="A16" s="95" t="s">
        <v>178</v>
      </c>
      <c r="B16" s="95"/>
      <c r="C16" s="95"/>
      <c r="D16" s="95"/>
      <c r="E16" s="95"/>
      <c r="F16" s="95"/>
      <c r="I16" s="62">
        <v>0</v>
      </c>
      <c r="J16" s="80"/>
      <c r="K16" s="62">
        <v>0</v>
      </c>
      <c r="L16" s="80"/>
      <c r="M16" s="62">
        <v>-9000</v>
      </c>
      <c r="N16" s="80"/>
      <c r="O16" s="62">
        <v>-7000</v>
      </c>
    </row>
    <row r="17" spans="1:15" ht="23.25" customHeight="1">
      <c r="A17" s="95" t="s">
        <v>104</v>
      </c>
      <c r="B17" s="95"/>
      <c r="C17" s="95"/>
      <c r="D17" s="95"/>
      <c r="E17" s="95"/>
      <c r="F17" s="95"/>
      <c r="I17" s="53">
        <v>9676</v>
      </c>
      <c r="J17" s="80"/>
      <c r="K17" s="53">
        <v>7956</v>
      </c>
      <c r="L17" s="80"/>
      <c r="M17" s="53">
        <v>9626</v>
      </c>
      <c r="N17" s="80"/>
      <c r="O17" s="53">
        <v>7871</v>
      </c>
    </row>
    <row r="18" spans="1:15" ht="23.25" customHeight="1">
      <c r="A18" s="95" t="s">
        <v>168</v>
      </c>
      <c r="B18" s="95"/>
      <c r="C18" s="95"/>
      <c r="D18" s="95"/>
      <c r="E18" s="95"/>
      <c r="F18" s="95"/>
      <c r="I18" s="97"/>
      <c r="J18" s="80"/>
      <c r="K18" s="80"/>
      <c r="L18" s="80"/>
      <c r="M18" s="80"/>
      <c r="N18" s="80"/>
      <c r="O18" s="80"/>
    </row>
    <row r="19" spans="1:15" ht="23.25" customHeight="1">
      <c r="A19" s="95" t="s">
        <v>71</v>
      </c>
      <c r="B19" s="95"/>
      <c r="C19" s="95"/>
      <c r="D19" s="95"/>
      <c r="E19" s="95"/>
      <c r="F19" s="95"/>
      <c r="I19" s="61">
        <f>SUM(I9:I17)</f>
        <v>-10902</v>
      </c>
      <c r="J19" s="80"/>
      <c r="K19" s="61">
        <f>SUM(K9:K17)</f>
        <v>-8666</v>
      </c>
      <c r="L19" s="80"/>
      <c r="M19" s="61">
        <f>SUM(M9:M17)</f>
        <v>-8330</v>
      </c>
      <c r="N19" s="62"/>
      <c r="O19" s="61">
        <f>SUM(O9:O17)</f>
        <v>-14960</v>
      </c>
    </row>
    <row r="20" spans="1:15" ht="23.25" customHeight="1">
      <c r="A20" s="95" t="s">
        <v>49</v>
      </c>
      <c r="B20" s="95"/>
      <c r="C20" s="95"/>
      <c r="D20" s="95"/>
      <c r="E20" s="95"/>
      <c r="F20" s="95"/>
      <c r="I20" s="73"/>
      <c r="J20" s="80"/>
      <c r="K20" s="74"/>
      <c r="L20" s="80"/>
      <c r="M20" s="74"/>
      <c r="N20" s="74"/>
      <c r="O20" s="74"/>
    </row>
    <row r="21" spans="1:15" ht="23.25" customHeight="1">
      <c r="A21" s="95" t="s">
        <v>147</v>
      </c>
      <c r="B21" s="95"/>
      <c r="C21" s="95"/>
      <c r="D21" s="95"/>
      <c r="E21" s="95"/>
      <c r="F21" s="95"/>
      <c r="I21" s="62">
        <v>2750</v>
      </c>
      <c r="J21" s="80"/>
      <c r="K21" s="62">
        <v>53</v>
      </c>
      <c r="L21" s="80"/>
      <c r="M21" s="62">
        <v>671</v>
      </c>
      <c r="N21" s="80"/>
      <c r="O21" s="62">
        <v>311</v>
      </c>
    </row>
    <row r="22" spans="1:15" ht="23.25" customHeight="1">
      <c r="A22" s="95" t="s">
        <v>114</v>
      </c>
      <c r="B22" s="95"/>
      <c r="C22" s="95"/>
      <c r="D22" s="95"/>
      <c r="E22" s="95"/>
      <c r="F22" s="95"/>
      <c r="I22" s="62">
        <v>-7842</v>
      </c>
      <c r="J22" s="80"/>
      <c r="K22" s="62">
        <v>-22988</v>
      </c>
      <c r="L22" s="80"/>
      <c r="M22" s="62">
        <v>0</v>
      </c>
      <c r="N22" s="80"/>
      <c r="O22" s="62">
        <v>0</v>
      </c>
    </row>
    <row r="23" spans="1:15" ht="23.25" customHeight="1">
      <c r="A23" s="95" t="s">
        <v>58</v>
      </c>
      <c r="B23" s="95"/>
      <c r="C23" s="95"/>
      <c r="D23" s="95"/>
      <c r="E23" s="95"/>
      <c r="F23" s="95"/>
      <c r="I23" s="62">
        <v>-31374</v>
      </c>
      <c r="J23" s="80"/>
      <c r="K23" s="62">
        <v>-41133</v>
      </c>
      <c r="L23" s="80"/>
      <c r="M23" s="62">
        <v>-31374</v>
      </c>
      <c r="N23" s="80"/>
      <c r="O23" s="62">
        <v>-41133</v>
      </c>
    </row>
    <row r="24" spans="1:15" ht="23.25" customHeight="1">
      <c r="A24" s="95" t="s">
        <v>59</v>
      </c>
      <c r="B24" s="95"/>
      <c r="C24" s="95"/>
      <c r="D24" s="95"/>
      <c r="E24" s="95"/>
      <c r="F24" s="95"/>
      <c r="I24" s="62">
        <v>-48333</v>
      </c>
      <c r="J24" s="80"/>
      <c r="K24" s="62">
        <v>-28183</v>
      </c>
      <c r="L24" s="80"/>
      <c r="M24" s="62">
        <v>-48333</v>
      </c>
      <c r="N24" s="80"/>
      <c r="O24" s="62">
        <v>-28183</v>
      </c>
    </row>
    <row r="25" spans="1:15" ht="23.25" customHeight="1">
      <c r="A25" s="95" t="s">
        <v>61</v>
      </c>
      <c r="B25" s="95"/>
      <c r="C25" s="95"/>
      <c r="D25" s="95"/>
      <c r="E25" s="95"/>
      <c r="F25" s="95"/>
      <c r="I25" s="62">
        <v>1144</v>
      </c>
      <c r="J25" s="80"/>
      <c r="K25" s="62">
        <v>-489</v>
      </c>
      <c r="L25" s="80"/>
      <c r="M25" s="62">
        <v>1144</v>
      </c>
      <c r="N25" s="80"/>
      <c r="O25" s="62">
        <v>-489</v>
      </c>
    </row>
    <row r="26" spans="1:15" ht="23.25" customHeight="1">
      <c r="A26" s="95" t="s">
        <v>62</v>
      </c>
      <c r="B26" s="95"/>
      <c r="C26" s="95"/>
      <c r="D26" s="95"/>
      <c r="E26" s="95"/>
      <c r="F26" s="95"/>
      <c r="I26" s="62">
        <v>0</v>
      </c>
      <c r="J26" s="80"/>
      <c r="K26" s="62">
        <v>198</v>
      </c>
      <c r="L26" s="80"/>
      <c r="M26" s="62">
        <v>0</v>
      </c>
      <c r="N26" s="80"/>
      <c r="O26" s="62">
        <v>198</v>
      </c>
    </row>
    <row r="27" spans="1:15" ht="23.25" customHeight="1">
      <c r="A27" s="95" t="s">
        <v>126</v>
      </c>
      <c r="B27" s="95"/>
      <c r="C27" s="95"/>
      <c r="D27" s="95"/>
      <c r="E27" s="95"/>
      <c r="F27" s="95"/>
      <c r="I27" s="62">
        <v>10080</v>
      </c>
      <c r="J27" s="80"/>
      <c r="K27" s="62">
        <v>4986</v>
      </c>
      <c r="L27" s="80"/>
      <c r="M27" s="62">
        <v>10080</v>
      </c>
      <c r="N27" s="80"/>
      <c r="O27" s="62">
        <v>4986</v>
      </c>
    </row>
    <row r="28" spans="1:15" ht="23.25" customHeight="1">
      <c r="A28" s="95" t="s">
        <v>41</v>
      </c>
      <c r="B28" s="95"/>
      <c r="C28" s="95"/>
      <c r="D28" s="95"/>
      <c r="E28" s="95"/>
      <c r="F28" s="95"/>
      <c r="I28" s="62">
        <v>-2313</v>
      </c>
      <c r="J28" s="80"/>
      <c r="K28" s="62">
        <v>-1411</v>
      </c>
      <c r="L28" s="80"/>
      <c r="M28" s="62">
        <v>-1428</v>
      </c>
      <c r="N28" s="80"/>
      <c r="O28" s="62">
        <v>-574</v>
      </c>
    </row>
    <row r="29" spans="1:15" ht="23.25" customHeight="1">
      <c r="A29" s="95" t="s">
        <v>98</v>
      </c>
      <c r="B29" s="95"/>
      <c r="C29" s="95"/>
      <c r="D29" s="95"/>
      <c r="E29" s="95"/>
      <c r="F29" s="95"/>
      <c r="I29" s="58"/>
      <c r="J29" s="80"/>
      <c r="K29" s="58"/>
      <c r="L29" s="80"/>
      <c r="M29" s="98"/>
      <c r="N29" s="80"/>
      <c r="O29" s="98"/>
    </row>
    <row r="30" spans="1:15" ht="23.25" customHeight="1">
      <c r="A30" s="95" t="s">
        <v>148</v>
      </c>
      <c r="B30" s="95"/>
      <c r="C30" s="95"/>
      <c r="D30" s="95"/>
      <c r="E30" s="95"/>
      <c r="F30" s="95"/>
      <c r="I30" s="62">
        <v>1054</v>
      </c>
      <c r="J30" s="80"/>
      <c r="K30" s="58">
        <v>3859</v>
      </c>
      <c r="L30" s="80"/>
      <c r="M30" s="62">
        <v>2330</v>
      </c>
      <c r="N30" s="80"/>
      <c r="O30" s="62">
        <v>-215</v>
      </c>
    </row>
    <row r="31" spans="1:15" ht="23.25" customHeight="1">
      <c r="A31" s="95" t="s">
        <v>105</v>
      </c>
      <c r="B31" s="95"/>
      <c r="C31" s="95"/>
      <c r="D31" s="95"/>
      <c r="E31" s="95"/>
      <c r="F31" s="95"/>
      <c r="I31" s="58">
        <v>-1545</v>
      </c>
      <c r="J31" s="80"/>
      <c r="K31" s="58">
        <v>2863</v>
      </c>
      <c r="L31" s="80"/>
      <c r="M31" s="62">
        <v>-1539</v>
      </c>
      <c r="N31" s="80"/>
      <c r="O31" s="62">
        <v>2861</v>
      </c>
    </row>
    <row r="32" spans="1:15" ht="23.25" customHeight="1">
      <c r="A32" s="95" t="s">
        <v>42</v>
      </c>
      <c r="B32" s="95"/>
      <c r="C32" s="95"/>
      <c r="D32" s="95"/>
      <c r="E32" s="95"/>
      <c r="F32" s="95"/>
      <c r="I32" s="58">
        <v>1280</v>
      </c>
      <c r="J32" s="80"/>
      <c r="K32" s="58">
        <v>-1090</v>
      </c>
      <c r="L32" s="80"/>
      <c r="M32" s="62">
        <v>2507</v>
      </c>
      <c r="N32" s="80"/>
      <c r="O32" s="62">
        <v>6861</v>
      </c>
    </row>
    <row r="33" spans="1:15" ht="23.25" customHeight="1">
      <c r="A33" s="95" t="s">
        <v>108</v>
      </c>
      <c r="B33" s="95"/>
      <c r="C33" s="95"/>
      <c r="D33" s="95"/>
      <c r="E33" s="95"/>
      <c r="F33" s="95"/>
      <c r="I33" s="75">
        <v>-670</v>
      </c>
      <c r="J33" s="80"/>
      <c r="K33" s="75">
        <v>-2000</v>
      </c>
      <c r="L33" s="80"/>
      <c r="M33" s="75">
        <v>-670</v>
      </c>
      <c r="N33" s="80"/>
      <c r="O33" s="75">
        <v>-2000</v>
      </c>
    </row>
    <row r="34" spans="1:15" ht="23.25" customHeight="1">
      <c r="A34" s="95" t="s">
        <v>145</v>
      </c>
      <c r="B34" s="95"/>
      <c r="C34" s="95"/>
      <c r="D34" s="95"/>
      <c r="E34" s="95"/>
      <c r="F34" s="95"/>
      <c r="I34" s="62">
        <f>SUM(I21:I33)+I19</f>
        <v>-86671</v>
      </c>
      <c r="J34" s="80"/>
      <c r="K34" s="62">
        <f>SUM(K21:K33)+K19</f>
        <v>-94001</v>
      </c>
      <c r="L34" s="80"/>
      <c r="M34" s="62">
        <f>SUM(M21:M33)+M19</f>
        <v>-74942</v>
      </c>
      <c r="N34" s="62"/>
      <c r="O34" s="62">
        <f>SUM(O21:O33)+O19</f>
        <v>-72337</v>
      </c>
    </row>
    <row r="35" spans="1:15" ht="23.25" customHeight="1">
      <c r="A35" s="95" t="s">
        <v>109</v>
      </c>
      <c r="B35" s="95"/>
      <c r="C35" s="95"/>
      <c r="D35" s="95"/>
      <c r="E35" s="95"/>
      <c r="F35" s="95"/>
      <c r="I35" s="58">
        <v>36754</v>
      </c>
      <c r="J35" s="80"/>
      <c r="K35" s="58">
        <v>27572</v>
      </c>
      <c r="L35" s="80"/>
      <c r="M35" s="62">
        <v>22352</v>
      </c>
      <c r="N35" s="80"/>
      <c r="O35" s="62">
        <v>18641</v>
      </c>
    </row>
    <row r="36" spans="1:15" ht="23.25" customHeight="1">
      <c r="A36" s="95" t="s">
        <v>111</v>
      </c>
      <c r="B36" s="95"/>
      <c r="C36" s="95"/>
      <c r="D36" s="95"/>
      <c r="E36" s="95"/>
      <c r="F36" s="95"/>
      <c r="I36" s="58">
        <v>-8787</v>
      </c>
      <c r="J36" s="80"/>
      <c r="K36" s="58">
        <v>-7187</v>
      </c>
      <c r="L36" s="80"/>
      <c r="M36" s="62">
        <v>-8787</v>
      </c>
      <c r="N36" s="80"/>
      <c r="O36" s="62">
        <v>-7187</v>
      </c>
    </row>
    <row r="37" spans="1:15" ht="23.25" customHeight="1">
      <c r="A37" s="94" t="s">
        <v>143</v>
      </c>
      <c r="B37" s="94"/>
      <c r="C37" s="94"/>
      <c r="D37" s="94"/>
      <c r="E37" s="94"/>
      <c r="F37" s="94"/>
      <c r="I37" s="51">
        <f>SUM(I34:I36)</f>
        <v>-58704</v>
      </c>
      <c r="J37" s="80"/>
      <c r="K37" s="51">
        <f>SUM(K34:K36)</f>
        <v>-73616</v>
      </c>
      <c r="L37" s="80"/>
      <c r="M37" s="51">
        <f>SUM(M34:M36)</f>
        <v>-61377</v>
      </c>
      <c r="N37" s="62"/>
      <c r="O37" s="51">
        <f>SUM(O34:O36)</f>
        <v>-60883</v>
      </c>
    </row>
    <row r="38" spans="1:15" ht="23.25" customHeight="1">
      <c r="A38" s="94"/>
      <c r="B38" s="94"/>
      <c r="C38" s="94"/>
      <c r="D38" s="94"/>
      <c r="E38" s="94"/>
      <c r="F38" s="94"/>
      <c r="I38" s="45"/>
      <c r="K38" s="45"/>
    </row>
    <row r="39" spans="1:15" ht="23.25" customHeight="1">
      <c r="A39" s="2" t="s">
        <v>21</v>
      </c>
      <c r="G39" s="32"/>
      <c r="H39" s="44"/>
      <c r="I39" s="32"/>
      <c r="K39" s="32"/>
    </row>
    <row r="40" spans="1:15" ht="23.25" customHeight="1">
      <c r="G40" s="30"/>
      <c r="H40" s="31"/>
      <c r="I40" s="5"/>
      <c r="K40" s="5"/>
      <c r="O40" s="5" t="s">
        <v>46</v>
      </c>
    </row>
    <row r="41" spans="1:15" ht="23.25" customHeight="1">
      <c r="A41" s="1" t="s">
        <v>85</v>
      </c>
      <c r="B41" s="1"/>
      <c r="C41" s="1"/>
      <c r="D41" s="91"/>
      <c r="E41" s="91"/>
      <c r="F41" s="91"/>
      <c r="G41" s="42"/>
      <c r="H41" s="43"/>
      <c r="I41" s="42"/>
      <c r="K41" s="42"/>
    </row>
    <row r="42" spans="1:15" ht="23.25" customHeight="1">
      <c r="A42" s="91" t="s">
        <v>40</v>
      </c>
      <c r="B42" s="91"/>
      <c r="C42" s="91"/>
      <c r="D42" s="91"/>
      <c r="E42" s="91"/>
      <c r="F42" s="91"/>
      <c r="G42" s="42"/>
      <c r="H42" s="43"/>
      <c r="I42" s="42"/>
      <c r="K42" s="42"/>
    </row>
    <row r="43" spans="1:15" ht="23.25" customHeight="1">
      <c r="A43" s="9" t="s">
        <v>154</v>
      </c>
      <c r="B43" s="9"/>
      <c r="C43" s="9"/>
      <c r="D43" s="23"/>
      <c r="E43" s="23"/>
      <c r="F43" s="23"/>
      <c r="G43" s="92"/>
      <c r="H43" s="93"/>
      <c r="I43" s="92"/>
      <c r="K43" s="92"/>
    </row>
    <row r="44" spans="1:15" ht="23.25" customHeight="1">
      <c r="D44" s="23"/>
      <c r="E44" s="23"/>
      <c r="F44" s="23"/>
      <c r="G44" s="25"/>
      <c r="H44" s="23"/>
      <c r="I44" s="25"/>
      <c r="K44" s="25"/>
      <c r="O44" s="25" t="s">
        <v>45</v>
      </c>
    </row>
    <row r="45" spans="1:15" ht="23.25" customHeight="1">
      <c r="D45" s="23"/>
      <c r="E45" s="23"/>
      <c r="F45" s="23"/>
      <c r="G45" s="25"/>
      <c r="H45" s="23"/>
      <c r="I45" s="176" t="s">
        <v>77</v>
      </c>
      <c r="J45" s="176"/>
      <c r="K45" s="176"/>
      <c r="M45" s="175" t="s">
        <v>78</v>
      </c>
      <c r="N45" s="175"/>
      <c r="O45" s="175"/>
    </row>
    <row r="46" spans="1:15" ht="23.25" customHeight="1">
      <c r="D46" s="23"/>
      <c r="E46" s="23"/>
      <c r="F46" s="23"/>
      <c r="G46" s="172"/>
      <c r="H46" s="23"/>
      <c r="I46" s="27">
        <v>2569</v>
      </c>
      <c r="K46" s="27">
        <v>2568</v>
      </c>
      <c r="M46" s="27">
        <v>2569</v>
      </c>
      <c r="O46" s="27">
        <v>2568</v>
      </c>
    </row>
    <row r="47" spans="1:15" ht="23.25" customHeight="1">
      <c r="A47" s="94" t="s">
        <v>128</v>
      </c>
      <c r="B47" s="94"/>
      <c r="C47" s="94"/>
      <c r="D47" s="94"/>
      <c r="E47" s="94"/>
      <c r="F47" s="94"/>
      <c r="I47" s="46"/>
      <c r="K47" s="46"/>
      <c r="M47" s="46"/>
      <c r="N47" s="45"/>
      <c r="O47" s="46"/>
    </row>
    <row r="48" spans="1:15" ht="23.25" customHeight="1">
      <c r="A48" s="95" t="s">
        <v>136</v>
      </c>
      <c r="B48" s="95"/>
      <c r="C48" s="95"/>
      <c r="D48" s="95"/>
      <c r="E48" s="95"/>
      <c r="F48" s="95"/>
      <c r="G48" s="96"/>
      <c r="I48" s="64">
        <v>0</v>
      </c>
      <c r="J48" s="81"/>
      <c r="K48" s="64">
        <v>0</v>
      </c>
      <c r="L48" s="81"/>
      <c r="M48" s="64">
        <v>0</v>
      </c>
      <c r="N48" s="81"/>
      <c r="O48" s="64">
        <v>-6000</v>
      </c>
    </row>
    <row r="49" spans="1:15" ht="23.25" customHeight="1">
      <c r="A49" s="95" t="s">
        <v>169</v>
      </c>
      <c r="B49" s="95"/>
      <c r="C49" s="95"/>
      <c r="D49" s="95"/>
      <c r="E49" s="95"/>
      <c r="F49" s="95"/>
      <c r="G49" s="96"/>
      <c r="I49" s="64">
        <v>-174</v>
      </c>
      <c r="J49" s="81"/>
      <c r="K49" s="64">
        <v>-291</v>
      </c>
      <c r="L49" s="81"/>
      <c r="M49" s="64">
        <v>-174</v>
      </c>
      <c r="N49" s="81"/>
      <c r="O49" s="64">
        <v>-291</v>
      </c>
    </row>
    <row r="50" spans="1:15" ht="23.25" customHeight="1">
      <c r="A50" s="95" t="s">
        <v>56</v>
      </c>
      <c r="B50" s="95"/>
      <c r="C50" s="95"/>
      <c r="D50" s="95"/>
      <c r="E50" s="95"/>
      <c r="F50" s="95"/>
      <c r="G50" s="96"/>
      <c r="I50" s="64">
        <v>-196</v>
      </c>
      <c r="J50" s="81"/>
      <c r="K50" s="64">
        <v>-4</v>
      </c>
      <c r="L50" s="81"/>
      <c r="M50" s="64">
        <v>-145</v>
      </c>
      <c r="N50" s="81"/>
      <c r="O50" s="64">
        <v>0</v>
      </c>
    </row>
    <row r="51" spans="1:15" ht="23.25" customHeight="1">
      <c r="A51" s="95" t="s">
        <v>75</v>
      </c>
      <c r="B51" s="95"/>
      <c r="C51" s="95"/>
      <c r="D51" s="95"/>
      <c r="E51" s="95"/>
      <c r="F51" s="95"/>
      <c r="G51" s="96"/>
      <c r="I51" s="64">
        <v>-1196</v>
      </c>
      <c r="J51" s="81"/>
      <c r="K51" s="64">
        <v>-644</v>
      </c>
      <c r="L51" s="81"/>
      <c r="M51" s="64">
        <v>-24</v>
      </c>
      <c r="N51" s="81"/>
      <c r="O51" s="64">
        <v>-644</v>
      </c>
    </row>
    <row r="52" spans="1:15" ht="23.25" customHeight="1">
      <c r="A52" s="95" t="s">
        <v>144</v>
      </c>
      <c r="B52" s="95"/>
      <c r="C52" s="95"/>
      <c r="D52" s="95"/>
      <c r="E52" s="95"/>
      <c r="F52" s="95"/>
      <c r="G52" s="96"/>
      <c r="I52" s="64">
        <v>0</v>
      </c>
      <c r="J52" s="81"/>
      <c r="K52" s="64">
        <v>0</v>
      </c>
      <c r="L52" s="81"/>
      <c r="M52" s="64">
        <v>9000</v>
      </c>
      <c r="N52" s="81"/>
      <c r="O52" s="64">
        <v>7000</v>
      </c>
    </row>
    <row r="53" spans="1:15" ht="23.25" customHeight="1">
      <c r="A53" s="94" t="s">
        <v>170</v>
      </c>
      <c r="B53" s="94"/>
      <c r="C53" s="94"/>
      <c r="D53" s="94"/>
      <c r="E53" s="94"/>
      <c r="F53" s="94"/>
      <c r="G53" s="96"/>
      <c r="I53" s="52">
        <f>SUM(I48:I52)</f>
        <v>-1566</v>
      </c>
      <c r="J53" s="81"/>
      <c r="K53" s="52">
        <f>SUM(K48:K52)</f>
        <v>-939</v>
      </c>
      <c r="L53" s="81"/>
      <c r="M53" s="52">
        <f>SUM(M48:M52)</f>
        <v>8657</v>
      </c>
      <c r="N53" s="81"/>
      <c r="O53" s="52">
        <f>SUM(O48:O52)</f>
        <v>65</v>
      </c>
    </row>
    <row r="54" spans="1:15" ht="23.25" customHeight="1">
      <c r="A54" s="94" t="s">
        <v>43</v>
      </c>
      <c r="B54" s="94"/>
      <c r="C54" s="94"/>
      <c r="D54" s="94"/>
      <c r="E54" s="94"/>
      <c r="F54" s="94"/>
      <c r="G54" s="96"/>
      <c r="I54" s="55"/>
      <c r="J54" s="81"/>
      <c r="K54" s="55"/>
      <c r="L54" s="81"/>
      <c r="M54" s="56"/>
      <c r="N54" s="76"/>
      <c r="O54" s="56"/>
    </row>
    <row r="55" spans="1:15" ht="23.25" customHeight="1">
      <c r="A55" s="95" t="s">
        <v>171</v>
      </c>
      <c r="B55" s="95"/>
      <c r="C55" s="95"/>
      <c r="D55" s="95"/>
      <c r="E55" s="95"/>
      <c r="F55" s="95"/>
      <c r="G55" s="96"/>
      <c r="I55" s="64">
        <v>55000</v>
      </c>
      <c r="J55" s="81"/>
      <c r="K55" s="64">
        <v>130000</v>
      </c>
      <c r="L55" s="81"/>
      <c r="M55" s="64">
        <v>55000</v>
      </c>
      <c r="N55" s="81"/>
      <c r="O55" s="64">
        <v>130000</v>
      </c>
    </row>
    <row r="56" spans="1:15" ht="23.25" customHeight="1">
      <c r="A56" s="95" t="s">
        <v>181</v>
      </c>
      <c r="B56" s="95"/>
      <c r="C56" s="95"/>
      <c r="D56" s="95"/>
      <c r="E56" s="95"/>
      <c r="F56" s="95"/>
      <c r="G56" s="96"/>
      <c r="I56" s="64">
        <v>15000</v>
      </c>
      <c r="J56" s="81"/>
      <c r="K56" s="64">
        <v>0</v>
      </c>
      <c r="L56" s="81"/>
      <c r="M56" s="64">
        <v>15000</v>
      </c>
      <c r="N56" s="81"/>
      <c r="O56" s="64">
        <v>0</v>
      </c>
    </row>
    <row r="57" spans="1:15" ht="23.25" customHeight="1">
      <c r="A57" s="95" t="s">
        <v>93</v>
      </c>
      <c r="B57" s="95"/>
      <c r="C57" s="95"/>
      <c r="D57" s="95"/>
      <c r="E57" s="95"/>
      <c r="F57" s="95"/>
      <c r="I57" s="64">
        <v>0</v>
      </c>
      <c r="J57" s="81"/>
      <c r="K57" s="64">
        <v>-54000</v>
      </c>
      <c r="L57" s="81"/>
      <c r="M57" s="64">
        <v>0</v>
      </c>
      <c r="N57" s="81"/>
      <c r="O57" s="64">
        <v>-54000</v>
      </c>
    </row>
    <row r="58" spans="1:15" ht="23.25" customHeight="1">
      <c r="A58" s="95" t="s">
        <v>106</v>
      </c>
      <c r="B58" s="95"/>
      <c r="C58" s="95"/>
      <c r="D58" s="95"/>
      <c r="E58" s="95"/>
      <c r="F58" s="95"/>
      <c r="G58" s="96"/>
      <c r="I58" s="64">
        <v>-1078</v>
      </c>
      <c r="J58" s="81"/>
      <c r="K58" s="64">
        <v>-1067</v>
      </c>
      <c r="L58" s="81"/>
      <c r="M58" s="64">
        <v>-698</v>
      </c>
      <c r="N58" s="81"/>
      <c r="O58" s="64">
        <v>-720</v>
      </c>
    </row>
    <row r="59" spans="1:15" ht="23.25" customHeight="1">
      <c r="A59" s="94" t="s">
        <v>172</v>
      </c>
      <c r="B59" s="94"/>
      <c r="C59" s="94"/>
      <c r="D59" s="94"/>
      <c r="E59" s="94"/>
      <c r="F59" s="94"/>
      <c r="I59" s="52">
        <f>SUM(I55:I58)</f>
        <v>68922</v>
      </c>
      <c r="J59" s="81"/>
      <c r="K59" s="52">
        <f>SUM(K55:K58)</f>
        <v>74933</v>
      </c>
      <c r="L59" s="81"/>
      <c r="M59" s="52">
        <f>SUM(M55:M58)</f>
        <v>69302</v>
      </c>
      <c r="N59" s="66"/>
      <c r="O59" s="52">
        <f>SUM(O55:O58)</f>
        <v>75280</v>
      </c>
    </row>
    <row r="60" spans="1:15" ht="23.25" customHeight="1">
      <c r="A60" s="94" t="s">
        <v>173</v>
      </c>
      <c r="B60" s="94"/>
      <c r="C60" s="94"/>
      <c r="D60" s="94"/>
      <c r="E60" s="94"/>
      <c r="F60" s="94"/>
      <c r="I60" s="54">
        <f>SUM(I37,I53,I59)</f>
        <v>8652</v>
      </c>
      <c r="J60" s="81"/>
      <c r="K60" s="54">
        <f>SUM(K37,K53,K59)</f>
        <v>378</v>
      </c>
      <c r="L60" s="81"/>
      <c r="M60" s="54">
        <f>SUM(M37,M53,M59)</f>
        <v>16582</v>
      </c>
      <c r="N60" s="66"/>
      <c r="O60" s="54">
        <f>SUM(O37,O53,O59)</f>
        <v>14462</v>
      </c>
    </row>
    <row r="61" spans="1:15" ht="23.25" customHeight="1">
      <c r="A61" s="95" t="s">
        <v>50</v>
      </c>
      <c r="B61" s="95"/>
      <c r="C61" s="95"/>
      <c r="D61" s="95"/>
      <c r="E61" s="95"/>
      <c r="F61" s="95"/>
      <c r="I61" s="59">
        <f>BS!K11</f>
        <v>61751</v>
      </c>
      <c r="J61" s="81"/>
      <c r="K61" s="59">
        <v>68001</v>
      </c>
      <c r="L61" s="81"/>
      <c r="M61" s="59">
        <f>BS!O11</f>
        <v>42811</v>
      </c>
      <c r="N61" s="81"/>
      <c r="O61" s="59">
        <v>47535</v>
      </c>
    </row>
    <row r="62" spans="1:15" ht="23.25" customHeight="1" thickBot="1">
      <c r="A62" s="94" t="s">
        <v>48</v>
      </c>
      <c r="B62" s="94"/>
      <c r="C62" s="94"/>
      <c r="D62" s="94"/>
      <c r="E62" s="94"/>
      <c r="F62" s="94"/>
      <c r="I62" s="71">
        <f>SUM(I60:I61)</f>
        <v>70403</v>
      </c>
      <c r="J62" s="81"/>
      <c r="K62" s="71">
        <f>SUM(K60:K61)</f>
        <v>68379</v>
      </c>
      <c r="L62" s="81"/>
      <c r="M62" s="71">
        <f>SUM(M60:M61)</f>
        <v>59393</v>
      </c>
      <c r="N62" s="66"/>
      <c r="O62" s="71">
        <f>SUM(O60:O61)</f>
        <v>61997</v>
      </c>
    </row>
    <row r="63" spans="1:15" s="82" customFormat="1" ht="23.25" customHeight="1" thickTop="1">
      <c r="A63" s="99"/>
      <c r="B63" s="99"/>
      <c r="C63" s="99"/>
      <c r="D63" s="99"/>
      <c r="E63" s="99"/>
      <c r="F63" s="99"/>
      <c r="I63" s="46">
        <f>I62-BS!I11</f>
        <v>0</v>
      </c>
      <c r="J63" s="2"/>
      <c r="K63" s="46"/>
      <c r="L63" s="2"/>
      <c r="M63" s="22">
        <f>M62-BS!M11</f>
        <v>0</v>
      </c>
      <c r="N63" s="2"/>
      <c r="O63" s="22"/>
    </row>
    <row r="64" spans="1:15" ht="23.25" customHeight="1">
      <c r="A64" s="94" t="s">
        <v>90</v>
      </c>
      <c r="B64" s="94"/>
      <c r="C64" s="94"/>
      <c r="D64" s="95"/>
      <c r="E64" s="95"/>
      <c r="F64" s="95"/>
      <c r="I64" s="46"/>
      <c r="K64" s="46"/>
      <c r="M64" s="22"/>
    </row>
    <row r="65" spans="1:15" ht="23.25" customHeight="1">
      <c r="A65" s="95" t="s">
        <v>91</v>
      </c>
      <c r="B65" s="95"/>
      <c r="C65" s="95"/>
      <c r="D65" s="95"/>
      <c r="E65" s="95"/>
      <c r="F65" s="95"/>
      <c r="I65" s="46"/>
    </row>
    <row r="66" spans="1:15" ht="23.25" customHeight="1">
      <c r="A66" s="95" t="s">
        <v>110</v>
      </c>
      <c r="B66" s="95"/>
      <c r="C66" s="95"/>
      <c r="D66" s="95"/>
      <c r="E66" s="95"/>
      <c r="F66" s="95"/>
      <c r="I66" s="64">
        <v>0</v>
      </c>
      <c r="J66" s="64"/>
      <c r="K66" s="64">
        <v>122</v>
      </c>
      <c r="L66" s="64"/>
      <c r="M66" s="64">
        <v>0</v>
      </c>
      <c r="N66" s="64"/>
      <c r="O66" s="64">
        <v>122</v>
      </c>
    </row>
    <row r="67" spans="1:15" ht="23.25" customHeight="1">
      <c r="A67" s="95"/>
      <c r="B67" s="95"/>
      <c r="C67" s="95"/>
      <c r="D67" s="95"/>
      <c r="E67" s="95"/>
      <c r="F67" s="95"/>
      <c r="I67" s="47"/>
      <c r="J67" s="47"/>
      <c r="K67" s="47"/>
      <c r="L67" s="47"/>
      <c r="M67" s="47"/>
      <c r="N67" s="47"/>
      <c r="O67" s="47"/>
    </row>
    <row r="68" spans="1:15" ht="23.25" customHeight="1">
      <c r="A68" s="2" t="s">
        <v>21</v>
      </c>
      <c r="G68" s="32"/>
      <c r="H68" s="44"/>
      <c r="I68" s="32"/>
      <c r="K68" s="32"/>
    </row>
    <row r="69" spans="1:15" ht="23.25" customHeight="1">
      <c r="G69" s="30"/>
      <c r="H69" s="29"/>
      <c r="I69" s="30"/>
      <c r="K69" s="30"/>
    </row>
  </sheetData>
  <mergeCells count="4">
    <mergeCell ref="I6:K6"/>
    <mergeCell ref="M6:O6"/>
    <mergeCell ref="I45:K45"/>
    <mergeCell ref="M45:O45"/>
  </mergeCells>
  <printOptions horizontalCentered="1"/>
  <pageMargins left="0.78740157480314965" right="0.39370078740157483" top="0.78740157480314965" bottom="0.19685039370078741" header="0.19685039370078741" footer="0.19685039370078741"/>
  <pageSetup paperSize="9" scale="75" firstPageNumber="2" fitToHeight="0" orientation="portrait" useFirstPageNumber="1" r:id="rId1"/>
  <headerFooter alignWithMargins="0"/>
  <rowBreaks count="1" manualBreakCount="1">
    <brk id="3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63b2-01cf-4a44-bff2-3b6feb06fedf" xsi:nil="true"/>
    <lcf76f155ced4ddcb4097134ff3c332f xmlns="c7965f95-b4bf-46f9-943b-8632934390d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1D328955CF8B4EA09FDE1A8AF44AE2" ma:contentTypeVersion="17" ma:contentTypeDescription="Create a new document." ma:contentTypeScope="" ma:versionID="f5355abcabe5c0118d9ff63d60e7ffaf">
  <xsd:schema xmlns:xsd="http://www.w3.org/2001/XMLSchema" xmlns:xs="http://www.w3.org/2001/XMLSchema" xmlns:p="http://schemas.microsoft.com/office/2006/metadata/properties" xmlns:ns2="c7965f95-b4bf-46f9-943b-8632934390d8" xmlns:ns3="219c63b2-01cf-4a44-bff2-3b6feb06fedf" targetNamespace="http://schemas.microsoft.com/office/2006/metadata/properties" ma:root="true" ma:fieldsID="5567ab134aefcc899ecf1e5402ccfda1" ns2:_="" ns3:_="">
    <xsd:import namespace="c7965f95-b4bf-46f9-943b-8632934390d8"/>
    <xsd:import namespace="219c63b2-01cf-4a44-bff2-3b6feb06fe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965f95-b4bf-46f9-943b-8632934390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63b2-01cf-4a44-bff2-3b6feb06fed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d3767b3-7026-4ca2-810f-92b25cc68676}" ma:internalName="TaxCatchAll" ma:showField="CatchAllData" ma:web="219c63b2-01cf-4a44-bff2-3b6feb06fe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813DE0-5755-4D7C-9341-33C8EF3F89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6F1C6B-B37E-4013-B526-6698D8A1F14F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219c63b2-01cf-4a44-bff2-3b6feb06fedf"/>
    <ds:schemaRef ds:uri="c7965f95-b4bf-46f9-943b-8632934390d8"/>
  </ds:schemaRefs>
</ds:datastoreItem>
</file>

<file path=customXml/itemProps3.xml><?xml version="1.0" encoding="utf-8"?>
<ds:datastoreItem xmlns:ds="http://schemas.openxmlformats.org/officeDocument/2006/customXml" ds:itemID="{C84D3EE4-54CF-4BB8-8F69-D3CC465AAA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965f95-b4bf-46f9-943b-8632934390d8"/>
    <ds:schemaRef ds:uri="219c63b2-01cf-4a44-bff2-3b6feb06fe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BS</vt:lpstr>
      <vt:lpstr>PL</vt:lpstr>
      <vt:lpstr>SE-Conso</vt:lpstr>
      <vt:lpstr>SE-Separate</vt:lpstr>
      <vt:lpstr>CF</vt:lpstr>
      <vt:lpstr>BS!Print_Area</vt:lpstr>
      <vt:lpstr>CF!Print_Area</vt:lpstr>
      <vt:lpstr>PL!Print_Area</vt:lpstr>
      <vt:lpstr>'SE-Conso'!Print_Area</vt:lpstr>
      <vt:lpstr>'SE-Separate'!Print_Area</vt:lpstr>
    </vt:vector>
  </TitlesOfParts>
  <Company>KPMG Peat Marwick Suthee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Group</dc:creator>
  <cp:lastModifiedBy>Siranda Morosot</cp:lastModifiedBy>
  <cp:lastPrinted>2026-05-05T11:49:42Z</cp:lastPrinted>
  <dcterms:created xsi:type="dcterms:W3CDTF">1999-07-14T02:33:10Z</dcterms:created>
  <dcterms:modified xsi:type="dcterms:W3CDTF">2026-05-11T07:58:34Z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0x0101002C1D328955CF8B4EA09FDE1A8AF44AE2</vt:lpwstr>
  </property>
  <property fmtid="{D5CDD505-2E9C-101B-9397-08002B2CF9AE}" pid="3" name="MediaServiceImageTags">
    <vt:lpwstr/>
  </property>
</Properties>
</file>