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Lease IT\2024\Q2'2024\Convert_Q2'2024\"/>
    </mc:Choice>
  </mc:AlternateContent>
  <xr:revisionPtr revIDLastSave="0" documentId="13_ncr:1_{65B90551-4A98-45DC-92C6-A2C3C38F92E1}" xr6:coauthVersionLast="47" xr6:coauthVersionMax="47" xr10:uidLastSave="{00000000-0000-0000-0000-000000000000}"/>
  <bookViews>
    <workbookView xWindow="-108" yWindow="-108" windowWidth="23256" windowHeight="12576" tabRatio="601" activeTab="4" xr2:uid="{00000000-000D-0000-FFFF-FFFF00000000}"/>
  </bookViews>
  <sheets>
    <sheet name="BS" sheetId="3" r:id="rId1"/>
    <sheet name="PL" sheetId="4" r:id="rId2"/>
    <sheet name="SE-Conso" sheetId="5" r:id="rId3"/>
    <sheet name="SE-Separate" sheetId="2" r:id="rId4"/>
    <sheet name="CF" sheetId="6" r:id="rId5"/>
  </sheets>
  <definedNames>
    <definedName name="_xlnm._FilterDatabase" localSheetId="0" hidden="1">BS!$A$6:$O$99</definedName>
    <definedName name="_xlnm._FilterDatabase" localSheetId="4" hidden="1">CF!#REF!</definedName>
    <definedName name="_xlnm._FilterDatabase" localSheetId="1" hidden="1">PL!$A$7:$K$32</definedName>
    <definedName name="_xlnm.Print_Area" localSheetId="0">BS!$A$1:$O$102</definedName>
    <definedName name="_xlnm.Print_Area" localSheetId="4">CF!$A$1:$O$75</definedName>
    <definedName name="_xlnm.Print_Area" localSheetId="1">PL!$A$1:$K$68</definedName>
    <definedName name="_xlnm.Print_Area" localSheetId="2">'SE-Conso'!$A$1:$L$24</definedName>
    <definedName name="_xlnm.Print_Area" localSheetId="3">'SE-Separate'!$A$1:$K$24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6" l="1"/>
  <c r="I72" i="3" l="1"/>
  <c r="I66" i="3"/>
  <c r="I73" i="3" l="1"/>
  <c r="K59" i="6"/>
  <c r="K10" i="5"/>
  <c r="K11" i="5"/>
  <c r="K12" i="5"/>
  <c r="K52" i="4"/>
  <c r="I52" i="4"/>
  <c r="G52" i="4"/>
  <c r="E52" i="4"/>
  <c r="K47" i="4"/>
  <c r="I47" i="4"/>
  <c r="G47" i="4"/>
  <c r="E47" i="4"/>
  <c r="K18" i="4"/>
  <c r="I18" i="4"/>
  <c r="G18" i="4"/>
  <c r="K13" i="4"/>
  <c r="I13" i="4"/>
  <c r="G13" i="4"/>
  <c r="K10" i="2"/>
  <c r="K72" i="3"/>
  <c r="M72" i="3"/>
  <c r="O72" i="3"/>
  <c r="K45" i="3"/>
  <c r="M45" i="3"/>
  <c r="O45" i="3"/>
  <c r="K26" i="3"/>
  <c r="M26" i="3"/>
  <c r="O26" i="3"/>
  <c r="O59" i="6"/>
  <c r="M59" i="6"/>
  <c r="I59" i="6"/>
  <c r="I66" i="6"/>
  <c r="K66" i="6"/>
  <c r="O66" i="6"/>
  <c r="C19" i="2"/>
  <c r="C20" i="2" s="1"/>
  <c r="C21" i="2" s="1"/>
  <c r="E18" i="4"/>
  <c r="E13" i="4"/>
  <c r="K66" i="3"/>
  <c r="O66" i="3"/>
  <c r="I45" i="3"/>
  <c r="M66" i="3"/>
  <c r="K16" i="2"/>
  <c r="K16" i="5"/>
  <c r="I26" i="3"/>
  <c r="D26" i="2"/>
  <c r="K18" i="5"/>
  <c r="G13" i="5"/>
  <c r="G14" i="5"/>
  <c r="E13" i="5"/>
  <c r="E14" i="5" s="1"/>
  <c r="C13" i="5"/>
  <c r="C14" i="5" s="1"/>
  <c r="G19" i="2"/>
  <c r="G20" i="2" s="1"/>
  <c r="E19" i="2"/>
  <c r="E20" i="2" s="1"/>
  <c r="K18" i="2"/>
  <c r="G13" i="2"/>
  <c r="G14" i="2" s="1"/>
  <c r="E13" i="2"/>
  <c r="E14" i="2" s="1"/>
  <c r="K12" i="2"/>
  <c r="C13" i="2"/>
  <c r="C14" i="2" s="1"/>
  <c r="G19" i="5"/>
  <c r="G20" i="5" s="1"/>
  <c r="E19" i="5"/>
  <c r="E20" i="5" s="1"/>
  <c r="E21" i="5" s="1"/>
  <c r="C19" i="5"/>
  <c r="C20" i="5" s="1"/>
  <c r="C21" i="5" s="1"/>
  <c r="G21" i="2" l="1"/>
  <c r="O73" i="3"/>
  <c r="C26" i="2"/>
  <c r="G21" i="5"/>
  <c r="G19" i="4"/>
  <c r="G21" i="4" s="1"/>
  <c r="G23" i="4" s="1"/>
  <c r="G31" i="4" s="1"/>
  <c r="I53" i="4"/>
  <c r="I55" i="4" s="1"/>
  <c r="I57" i="4" s="1"/>
  <c r="E26" i="2"/>
  <c r="E21" i="2"/>
  <c r="K53" i="4"/>
  <c r="K55" i="4" s="1"/>
  <c r="E53" i="4"/>
  <c r="E55" i="4" s="1"/>
  <c r="G53" i="4"/>
  <c r="G55" i="4" s="1"/>
  <c r="K19" i="4"/>
  <c r="K21" i="4" s="1"/>
  <c r="K23" i="4" s="1"/>
  <c r="E19" i="4"/>
  <c r="E21" i="4" s="1"/>
  <c r="E23" i="4" s="1"/>
  <c r="O46" i="3"/>
  <c r="K46" i="3"/>
  <c r="C25" i="5"/>
  <c r="E25" i="5"/>
  <c r="K94" i="3"/>
  <c r="K73" i="3"/>
  <c r="K95" i="3" s="1"/>
  <c r="O94" i="3"/>
  <c r="O95" i="3" s="1"/>
  <c r="I46" i="3"/>
  <c r="I19" i="4"/>
  <c r="I21" i="4" s="1"/>
  <c r="I23" i="4" s="1"/>
  <c r="I31" i="4" s="1"/>
  <c r="M73" i="3"/>
  <c r="M46" i="3"/>
  <c r="G25" i="5" l="1"/>
  <c r="I65" i="4"/>
  <c r="I17" i="2"/>
  <c r="M9" i="6"/>
  <c r="M22" i="6" s="1"/>
  <c r="M37" i="6" s="1"/>
  <c r="M41" i="6" s="1"/>
  <c r="I61" i="4"/>
  <c r="K57" i="4"/>
  <c r="K65" i="4" s="1"/>
  <c r="O9" i="6"/>
  <c r="O22" i="6" s="1"/>
  <c r="O37" i="6" s="1"/>
  <c r="O41" i="6" s="1"/>
  <c r="O67" i="6" s="1"/>
  <c r="O69" i="6" s="1"/>
  <c r="G57" i="4"/>
  <c r="G61" i="4" s="1"/>
  <c r="K9" i="6"/>
  <c r="K22" i="6" s="1"/>
  <c r="K37" i="6" s="1"/>
  <c r="K41" i="6" s="1"/>
  <c r="K67" i="6" s="1"/>
  <c r="K69" i="6" s="1"/>
  <c r="O96" i="3"/>
  <c r="G26" i="2"/>
  <c r="E31" i="4"/>
  <c r="E27" i="4"/>
  <c r="E57" i="4"/>
  <c r="I9" i="6"/>
  <c r="I22" i="6" s="1"/>
  <c r="K61" i="4"/>
  <c r="G65" i="4"/>
  <c r="G27" i="4"/>
  <c r="K31" i="4"/>
  <c r="K27" i="4"/>
  <c r="K96" i="3"/>
  <c r="I27" i="4"/>
  <c r="E61" i="4" l="1"/>
  <c r="E65" i="4"/>
  <c r="I17" i="5"/>
  <c r="M67" i="6"/>
  <c r="M69" i="6" s="1"/>
  <c r="M70" i="6" s="1"/>
  <c r="I37" i="6"/>
  <c r="I41" i="6" s="1"/>
  <c r="I67" i="6" s="1"/>
  <c r="I69" i="6" s="1"/>
  <c r="I70" i="6" s="1"/>
  <c r="I13" i="5"/>
  <c r="I13" i="2"/>
  <c r="I14" i="2" s="1"/>
  <c r="K11" i="2"/>
  <c r="K13" i="2" s="1"/>
  <c r="K14" i="2" s="1"/>
  <c r="I19" i="2"/>
  <c r="I20" i="2" s="1"/>
  <c r="M94" i="3" s="1"/>
  <c r="M95" i="3" s="1"/>
  <c r="M96" i="3" s="1"/>
  <c r="K17" i="2"/>
  <c r="K19" i="2" s="1"/>
  <c r="K20" i="2" s="1"/>
  <c r="K21" i="2" l="1"/>
  <c r="K17" i="5"/>
  <c r="I19" i="5"/>
  <c r="I14" i="5"/>
  <c r="K13" i="5"/>
  <c r="K14" i="5" s="1"/>
  <c r="I26" i="2"/>
  <c r="I21" i="2"/>
  <c r="K19" i="5" l="1"/>
  <c r="K20" i="5" s="1"/>
  <c r="I20" i="5"/>
  <c r="I21" i="5" l="1"/>
  <c r="I94" i="3" l="1"/>
  <c r="I25" i="5"/>
  <c r="I95" i="3" l="1"/>
  <c r="I96" i="3" s="1"/>
  <c r="K21" i="5"/>
</calcChain>
</file>

<file path=xl/sharedStrings.xml><?xml version="1.0" encoding="utf-8"?>
<sst xmlns="http://schemas.openxmlformats.org/spreadsheetml/2006/main" count="330" uniqueCount="186">
  <si>
    <t>สินทรัพย์หมุนเวียน</t>
  </si>
  <si>
    <t>รวมสินทรัพย์หมุนเวียน</t>
  </si>
  <si>
    <t>รวมสินทรัพย์</t>
  </si>
  <si>
    <t>หนี้สินหมุนเวียน</t>
  </si>
  <si>
    <t>หนี้สินหมุนเวียนอื่น</t>
  </si>
  <si>
    <t>รวมหนี้สินหมุนเวียน</t>
  </si>
  <si>
    <t>รวมหนี้สิน</t>
  </si>
  <si>
    <t>รวมรายได้</t>
  </si>
  <si>
    <t>สินทรัพย์</t>
  </si>
  <si>
    <t>รวมค่าใช้จ่าย</t>
  </si>
  <si>
    <t>รวม</t>
  </si>
  <si>
    <t>สินทรัพย์ไม่หมุนเวียน</t>
  </si>
  <si>
    <t>รวมสินทรัพย์ไม่หมุนเวียน</t>
  </si>
  <si>
    <t>หมายเหตุ</t>
  </si>
  <si>
    <t xml:space="preserve">ทุนเรือนหุ้น </t>
  </si>
  <si>
    <t xml:space="preserve">ค่าใช้จ่าย </t>
  </si>
  <si>
    <t>รายได้</t>
  </si>
  <si>
    <t>หนี้สินและส่วนของผู้ถือหุ้น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</si>
  <si>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</si>
  <si>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</si>
  <si>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</si>
  <si>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หมายเหตุประกอบงบการเงินเป็นส่วนหนึ่งของงบการเงินนี้</t>
  </si>
  <si>
    <t xml:space="preserve">   </t>
  </si>
  <si>
    <t>สินทรัพย์หมุนเวียนอื่น</t>
  </si>
  <si>
    <t>รายได้ดอกเบี้ย</t>
  </si>
  <si>
    <t>รายได้อื่น</t>
  </si>
  <si>
    <t>รายได้ค่าธรรมเนียมและบริการ</t>
  </si>
  <si>
    <t>เงินสดและรายการเทียบเท่าเงินสด</t>
  </si>
  <si>
    <t>รวมหนี้สินไม่หมุนเวียน</t>
  </si>
  <si>
    <t>หนี้สินไม่หมุนเวียน</t>
  </si>
  <si>
    <t>ยังไม่ได้จัดสรร</t>
  </si>
  <si>
    <t>ค่าใช้จ่ายในการบริหาร</t>
  </si>
  <si>
    <t>เงินฝากธนาคารที่มีภาระค้ำประกัน</t>
  </si>
  <si>
    <t>จัดสรรแล้ว -</t>
  </si>
  <si>
    <t>สำรองตามกฎหมาย</t>
  </si>
  <si>
    <t>เจ้าหนี้การค้าและเจ้าหนี้อื่น</t>
  </si>
  <si>
    <t xml:space="preserve">อุปกรณ์ </t>
  </si>
  <si>
    <t xml:space="preserve">สินทรัพย์ไม่มีตัวตน </t>
  </si>
  <si>
    <t>งบกระแสเงินสด</t>
  </si>
  <si>
    <t>กระแสเงินสดจากกิจกรรมดำเนินงาน</t>
  </si>
  <si>
    <t xml:space="preserve">   จากกิจกรรมดำเนินงาน</t>
  </si>
  <si>
    <t>สำรองผลประโยชน์ระยะยาวของพนักงาน</t>
  </si>
  <si>
    <t>งบกระแสเงินสด (ต่อ)</t>
  </si>
  <si>
    <t xml:space="preserve">   ลูกหนี้การค้าและลูกหนี้อื่น</t>
  </si>
  <si>
    <t xml:space="preserve">   สินทรัพย์หมุนเวียนอื่น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</si>
  <si>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</si>
  <si>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</si>
  <si>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กระแสเงินสดจากกิจกรรมจัดหาเงิน</t>
  </si>
  <si>
    <t>กำไรขาดทุน:</t>
  </si>
  <si>
    <t>(หน่วย: พันบาท)</t>
  </si>
  <si>
    <t>(ยังไม่ได้ตรวจสอบ แต่สอบทานแล้ว)</t>
  </si>
  <si>
    <t>กำไรขาดทุนเบ็ดเสร็จรวมสำหรับงวด</t>
  </si>
  <si>
    <t>เงินสดและรายการเทียบเท่าเงินสด ณ วันสิ้นงวด</t>
  </si>
  <si>
    <t>สินทรัพย์จากการดำเนินงาน (เพิ่มขึ้น) ลดลง</t>
  </si>
  <si>
    <t>เงินสดและรายการเทียบเท่าเงินสด ณ วันต้นงวด</t>
  </si>
  <si>
    <t>ส่วนเกินมูลค่าหุ้นสามัญ</t>
  </si>
  <si>
    <t>ส่วนเกินมูลค่า</t>
  </si>
  <si>
    <t>หุ้นสามัญ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</si>
  <si>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</si>
  <si>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</si>
  <si>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>สินทรัพย์ภาษีเงินได้รอการตัดบัญชี</t>
  </si>
  <si>
    <t>เงินสดจ่ายซื้ออุปกรณ์</t>
  </si>
  <si>
    <t>ชำระเต็มมูลค่าแล้ว</t>
  </si>
  <si>
    <t>จำหน่ายและ</t>
  </si>
  <si>
    <t xml:space="preserve">รายการปรับกระทบยอดกำไรก่อนค่าใช้จ่ายภาษีเงินได้เป็นเงินสดรับ (จ่าย) </t>
  </si>
  <si>
    <t xml:space="preserve">   ลูกหนี้ตามสัญญาเงินให้กู้ยืม</t>
  </si>
  <si>
    <t xml:space="preserve">   ลูกหนี้จากการรับซื้อสิทธิเรียกร้อง</t>
  </si>
  <si>
    <t>กำไรขาดทุนเบ็ดเสร็จอื่น:</t>
  </si>
  <si>
    <t xml:space="preserve">   ลูกหนี้ตามสัญญาเช่าการเงิน</t>
  </si>
  <si>
    <t xml:space="preserve">   ลูกหนี้ตามสัญญาเช่าซื้อ</t>
  </si>
  <si>
    <t>(หน่วย: พันบาท ยกเว้นกำไรต่อหุ้นแสดงเป็นบาท)</t>
  </si>
  <si>
    <t>หุ้นกู้ - สุทธิจากส่วนที่ถึงกำหนดชำระภายในหนึ่งปี</t>
  </si>
  <si>
    <t>หุ้นกู้ - ส่วนที่ถึงกำหนดชำระภายในหนึ่งปี</t>
  </si>
  <si>
    <t>ทรัพย์สินรอการขาย</t>
  </si>
  <si>
    <t>จัดสรรแล้ว - สำรองตามกฎหมาย</t>
  </si>
  <si>
    <t xml:space="preserve">ยังไม่ได้จัดสรร </t>
  </si>
  <si>
    <t>(ยังไม่ได้ตรวจสอบ</t>
  </si>
  <si>
    <t>(ตรวจสอบแล้ว)</t>
  </si>
  <si>
    <t>แต่สอบทานแล้ว)</t>
  </si>
  <si>
    <t>กรรมการ</t>
  </si>
  <si>
    <t xml:space="preserve">   ในสินทรัพย์และหนี้สินดำเนินงาน</t>
  </si>
  <si>
    <t>4</t>
  </si>
  <si>
    <t>5</t>
  </si>
  <si>
    <t>ทุนจดทะเบียน</t>
  </si>
  <si>
    <t>เงินสดจ่ายซื้อสินทรัพย์ไม่มีตัวตน</t>
  </si>
  <si>
    <t>ทุนออกจำหน่ายและชำระเต็มมูลค่าแล้ว</t>
  </si>
  <si>
    <t>ทุนที่ออก</t>
  </si>
  <si>
    <t>งบการเงินรวม</t>
  </si>
  <si>
    <t>งบการเงินเฉพาะกิจการ</t>
  </si>
  <si>
    <t>กำหนดชำระภายในหนึ่งปี</t>
  </si>
  <si>
    <t>ลูกหนี้ตามสัญญาเช่าซื้อ - สุทธิจากส่วนที่ถึง</t>
  </si>
  <si>
    <t>ลูกหนี้ตามสัญญาเงินให้กู้ยืม - ส่วนที่ถึง</t>
  </si>
  <si>
    <t>ลูกหนี้จากการรับซื้อสิทธิเรียกร้อง - ส่วนที่ถึง</t>
  </si>
  <si>
    <t>ลูกหนี้ตามสัญญาเช่าการเงิน - ส่วนที่ถึง</t>
  </si>
  <si>
    <t>ลูกหนี้ตามสัญญาเช่าซื้อ - ส่วนที่ถึง</t>
  </si>
  <si>
    <t>ลูกหนี้ตามสัญญาเช่าการเงิน - สุทธิจากส่วนที่ถึง</t>
  </si>
  <si>
    <t>ลูกหนี้ตามสัญญาเงินให้กู้ยืม - สุทธิจากส่วนที่ถึง</t>
  </si>
  <si>
    <t>บริษัท ลีซ อิท จำกัด (มหาชน) และบริษัทย่อย</t>
  </si>
  <si>
    <t>เงินลงทุนในบริษัทย่อย</t>
  </si>
  <si>
    <t>กำไรขาดทุนเบ็ดเสร็จอื่นสำหรับงวด</t>
  </si>
  <si>
    <t>ลูกหนี้จากการรับซื้อสิทธิเรียกร้อง - สุทธิจากส่วนที่ถึง</t>
  </si>
  <si>
    <t>ภายในหนึ่งปี</t>
  </si>
  <si>
    <t>ข้อมูลกระแสเงินสดเปิดเผยเพิ่มเติม</t>
  </si>
  <si>
    <t>รายการที่มิใช่เงินสด</t>
  </si>
  <si>
    <t>ค่าใช้จ่ายในการบริการ</t>
  </si>
  <si>
    <t>เงินสดจ่ายชำระคืนหุ้นกู้</t>
  </si>
  <si>
    <t>เงินสดจ่ายชำระคืนเงินกู้ยืมระยะสั้นจากสถาบันการเงิน</t>
  </si>
  <si>
    <t xml:space="preserve">   จำนวนหุ้นสามัญถัวเฉลี่ยถ่วงน้ำหนัก (พันหุ้น)</t>
  </si>
  <si>
    <t>สินทรัพย์สิทธิการใช้</t>
  </si>
  <si>
    <t>ประมาณการหนี้สินไม่หมุนเวียนอื่น</t>
  </si>
  <si>
    <t>3</t>
  </si>
  <si>
    <t>หนี้สินจากการดำเนินงานเพิ่มขึ้น (ลดลง)</t>
  </si>
  <si>
    <t>เงินสดจ่ายซื้อหลักทรัพย์เพื่อค้า</t>
  </si>
  <si>
    <t>เงินสดรับจากการจำหน่ายหลักทรัพย์เพื่อค้า</t>
  </si>
  <si>
    <t>งบกำไรขาดทุนเบ็ดเสร็จ</t>
  </si>
  <si>
    <t>ส่วนของหนี้สินตามสัญญาเช่าที่ถึงกำหนดชำระ</t>
  </si>
  <si>
    <t>หนี้สินทางการเงินหมุนเวียนอื่น</t>
  </si>
  <si>
    <t>ผลขาดทุนด้านเครดิตที่คาดว่าจะเกิดขึ้น</t>
  </si>
  <si>
    <t>ต้นทุนทางการเงิน</t>
  </si>
  <si>
    <t xml:space="preserve">   กำไรจากการจำหน่ายหลักทรัพย์เพื่อค้า</t>
  </si>
  <si>
    <t xml:space="preserve">   ต้นทุนทางการเงิน</t>
  </si>
  <si>
    <t xml:space="preserve">   หนี้สินทางการเงินหมุนเวียนอื่น</t>
  </si>
  <si>
    <t>เงินสดจ่ายชำระหนี้สินตามสัญญาเช่า</t>
  </si>
  <si>
    <t xml:space="preserve">   รายได้ดอกเบี้ย</t>
  </si>
  <si>
    <t xml:space="preserve">   หนี้สินทางการเงินไม่หมุนเวียนอื่น</t>
  </si>
  <si>
    <t xml:space="preserve">   เงินสดรับจากดอกเบี้ย</t>
  </si>
  <si>
    <t>เงินสดรับจากเงินกู้ยืมระยะสั้นจากสถาบันการเงิน</t>
  </si>
  <si>
    <t xml:space="preserve">   เจ้าหนี้จากการซื้อสินทรัพย์ไม่มีตัวตน</t>
  </si>
  <si>
    <t xml:space="preserve">   จ่ายดอกเบี้ย</t>
  </si>
  <si>
    <t>14</t>
  </si>
  <si>
    <t>ลูกหนี้การค้า - ขายผ่อนชำระ</t>
  </si>
  <si>
    <t>6</t>
  </si>
  <si>
    <t xml:space="preserve">   ลูกหนี้การค้า - ขายผ่อนชำระ </t>
  </si>
  <si>
    <t>ลูกหนี้การค้าและลูกหนี้อื่น</t>
  </si>
  <si>
    <t>ขาดทุนสำหรับงวด</t>
  </si>
  <si>
    <t>19</t>
  </si>
  <si>
    <t>หุ้นสามัญ 601,732,935 หุ้น มูลค่าหุ้นละ 1 บาท</t>
  </si>
  <si>
    <t>หุ้นสามัญ 442,931,237 หุ้น มูลค่าหุ้นละ 1 บาท</t>
  </si>
  <si>
    <t>ยอดคงเหลือ ณ วันที่ 1 มกราคม 2566</t>
  </si>
  <si>
    <t>10</t>
  </si>
  <si>
    <t>ขาดทุนจากการดำเนินงาน</t>
  </si>
  <si>
    <t>รายได้ภาษีเงินได้</t>
  </si>
  <si>
    <t xml:space="preserve">ขาดทุนต่อหุ้นขั้นพื้นฐาน </t>
  </si>
  <si>
    <t xml:space="preserve">   ขาดทุนส่วนที่เป็นของผู้ถือหุ้นของบริษัทฯ</t>
  </si>
  <si>
    <t>กระแสเงินสดสุทธิใช้ไปในกิจกรรมจัดหาเงิน</t>
  </si>
  <si>
    <t>ขาดทุนก่อนภาษีเงินได้</t>
  </si>
  <si>
    <t>เงินสดรับจากการจำหน่ายอุปกรณ์</t>
  </si>
  <si>
    <t>ยอดคงเหลือ ณ วันที่ 1 มกราคม 2567</t>
  </si>
  <si>
    <t>31 ธันวาคม 2566</t>
  </si>
  <si>
    <t>สินทรัพย์ทางการเงินหมุนเวียนอื่น</t>
  </si>
  <si>
    <t>ลูกหนี้ตามสัญญาเงินให้กู้ยืมระยะยาว - ส่วนที่ถึง</t>
  </si>
  <si>
    <t>ลูกหนี้ตามสัญญาเงินให้กู้ยืมระยะยาว - สุทธิจากส่วนที่ถึง</t>
  </si>
  <si>
    <t>หนี้สินทางการเงินไม่หมุนเวียนอื่น</t>
  </si>
  <si>
    <t xml:space="preserve">งบฐานะการเงิน </t>
  </si>
  <si>
    <t>งบฐานะการเงิน (ต่อ)</t>
  </si>
  <si>
    <t>15</t>
  </si>
  <si>
    <t>งบการเปลี่ยนแปลงส่วนของผู้ถือหุ้น</t>
  </si>
  <si>
    <t>งบการเปลี่ยนแปลงส่วนของผู้ถือหุ้น (ต่อ)</t>
  </si>
  <si>
    <t>12</t>
  </si>
  <si>
    <t>16</t>
  </si>
  <si>
    <t>18</t>
  </si>
  <si>
    <t>กำไร (ขาดทุน) สะสม</t>
  </si>
  <si>
    <t>ภาษีเงินได้ค้างจ่าย</t>
  </si>
  <si>
    <t xml:space="preserve">   ลูกหนี้ตามสัญญาเงินให้กู้ยืมระยะยาว</t>
  </si>
  <si>
    <t>กระแสเงินสดสุทธิจากกิจกรรมลงทุน</t>
  </si>
  <si>
    <t>เงินสดและรายการเทียบเท่าเงินสดลดลงสุทธิ</t>
  </si>
  <si>
    <t>กระแสเงินสดสุทธิจาก (ใช้ไปใน) กิจกรรมดำเนินงาน</t>
  </si>
  <si>
    <t>กำไร (ขาดทุน) ต่อหุ้น</t>
  </si>
  <si>
    <t xml:space="preserve">   ผลขาดทุนด้านเครดิตที่คาดว่าจะเกิดขึ้น</t>
  </si>
  <si>
    <t>กำไร (ขาดทุน) จากการดำเนินงานก่อนการเปลี่ยนแปลง</t>
  </si>
  <si>
    <t>กระแสเงินสดจาก (ใช้ไปใน) กิจกรรมดำเนินงาน</t>
  </si>
  <si>
    <t>เงินฝากธนาคารที่มีภาระค้ำประกันลดลง</t>
  </si>
  <si>
    <t>กระแสเงินสดจากกิจกรรมลงทุน</t>
  </si>
  <si>
    <t>ณ วันที่ 30 มิถุนายน 2567</t>
  </si>
  <si>
    <t>30 มิถุนายน 2567</t>
  </si>
  <si>
    <t>สำหรับงวดสามเดือนสิ้นสุดวันที่ 30 มิถุนายน 2567</t>
  </si>
  <si>
    <t>สำหรับงวดหกเดือนสิ้นสุดวันที่ 30 มิถุนายน 2567</t>
  </si>
  <si>
    <t>ยอดคงเหลือ ณ วันที่ 30 มิถุนายน 2566</t>
  </si>
  <si>
    <t>ยอดคงเหลือ ณ วันที่ 30 มิถุนายน 2567</t>
  </si>
  <si>
    <t xml:space="preserve">   รายได้เงินปันผลจากบริษัทย่อย</t>
  </si>
  <si>
    <t>เงินปันผลรับจากบริษัทย่อย</t>
  </si>
  <si>
    <t>กำไรจากการเปลี่ยนแปลงมูลค่ายุติธรรมในหลักทรัพย์เพื่อค้า</t>
  </si>
  <si>
    <t xml:space="preserve">เงินสดรับจากการออกหุ้นกู้ </t>
  </si>
  <si>
    <t xml:space="preserve">   (กำไร) ขาดทุนจากการจำหน่ายอุปกรณ์</t>
  </si>
  <si>
    <t xml:space="preserve">   ภาษีเงินได้รับคืน (จ่าย) </t>
  </si>
  <si>
    <t>รายได้ (ค่าใช้จ่าย) ภาษีเงินได้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</si>
</sst>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164" formatCode="_-* #,##0.00_-;\-* #,##0.00_-;_-* &quot;-&quot;??_-;_-@_-"/>
    <numFmt numFmtId="165" formatCode="#,##0.00\ ;\(#,##0.00\)"/>
    <numFmt numFmtId="166" formatCode="#,##0.00;\(#,##0.00\)"/>
    <numFmt numFmtId="167" formatCode="#,##0\ ;\(#,##0\)"/>
    <numFmt numFmtId="168" formatCode="_(* #,##0_);_(* \(#,##0\);_(* &quot;-&quot;??_);_(@_)"/>
    <numFmt numFmtId="169" formatCode="_-* #,##0_-;\-* #,##0_-;_-* &quot;-&quot;??_-;_-@_-"/>
    <numFmt numFmtId="170" formatCode="#,##0_ ;\-#,##0\ "/>
    <numFmt numFmtId="171" formatCode="_(* #,##0.000_);_(* \(#,##0.000\);_(* &quot;-&quot;???_);_(@_)"/>
    <numFmt numFmtId="172" formatCode="_(* #,##0.00_);_(* \(#,##0.00\);_(* &quot;-&quot;???_);_(@_)"/>
    <numFmt numFmtId="173" formatCode="0.0%"/>
    <numFmt numFmtId="174" formatCode="0.00_)"/>
    <numFmt numFmtId="175" formatCode="dd\-mmm\-yy_)"/>
    <numFmt numFmtId="176" formatCode="#,##0.00\ &quot;F&quot;;\-#,##0.00\ &quot;F&quot;"/>
  </numFmts>
  <fonts count="19">
    <font>
      <sz val="15"/>
      <name val="Angsana New"/>
      <family val="1"/>
    </font>
    <font>
      <sz val="14"/>
      <name val="Cordia New"/>
      <family val="2"/>
    </font>
    <font>
      <sz val="8"/>
      <name val="Angsana New"/>
      <family val="1"/>
    </font>
    <font>
      <sz val="14"/>
      <name val="Cordia New"/>
      <family val="2"/>
    </font>
    <font>
      <sz val="10"/>
      <name val="ApFont"/>
    </font>
    <font>
      <b/>
      <sz val="16"/>
      <name val="Angsana New"/>
      <family val="1"/>
    </font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6"/>
      <name val="Angsana New"/>
      <family val="1"/>
    </font>
    <font>
      <i/>
      <sz val="16"/>
      <name val="Angsana New"/>
      <family val="1"/>
    </font>
    <font>
      <u/>
      <sz val="16"/>
      <name val="Angsana New"/>
      <family val="1"/>
    </font>
    <font>
      <sz val="10"/>
      <color theme="1"/>
      <name val="Arial"/>
      <family val="2"/>
    </font>
    <font>
      <sz val="16"/>
      <color theme="1"/>
      <name val="Angsana New"/>
      <family val="1"/>
    </font>
    <font>
      <sz val="16"/>
      <color theme="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0" fontId="7" fillId="0" borderId="0" applyFont="0" applyFill="0" applyBorder="0" applyAlignment="0" applyProtection="0"/>
    <xf numFmtId="176" fontId="9" fillId="0" borderId="0"/>
    <xf numFmtId="175" fontId="9" fillId="0" borderId="0"/>
    <xf numFmtId="173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37" fontId="11" fillId="0" borderId="0"/>
    <xf numFmtId="174" fontId="12" fillId="0" borderId="0"/>
    <xf numFmtId="39" fontId="6" fillId="0" borderId="0"/>
    <xf numFmtId="0" fontId="4" fillId="0" borderId="0"/>
    <xf numFmtId="10" fontId="8" fillId="0" borderId="0" applyFont="0" applyFill="0" applyBorder="0" applyAlignment="0" applyProtection="0"/>
    <xf numFmtId="1" fontId="8" fillId="0" borderId="2" applyNumberFormat="0" applyFill="0" applyAlignment="0" applyProtection="0">
      <alignment horizontal="center" vertical="center"/>
    </xf>
    <xf numFmtId="0" fontId="16" fillId="0" borderId="0"/>
  </cellStyleXfs>
  <cellXfs count="128">
    <xf numFmtId="0" fontId="0" fillId="0" borderId="0" xfId="0"/>
    <xf numFmtId="0" fontId="5" fillId="0" borderId="0" xfId="0" applyFont="1" applyAlignment="1">
      <alignment horizontal="left"/>
    </xf>
    <xf numFmtId="0" fontId="13" fillId="0" borderId="0" xfId="0" applyFont="1"/>
    <xf numFmtId="164" fontId="13" fillId="0" borderId="0" xfId="1" applyFont="1" applyFill="1" applyAlignment="1"/>
    <xf numFmtId="164" fontId="13" fillId="0" borderId="0" xfId="1" applyFont="1" applyFill="1" applyBorder="1" applyAlignment="1"/>
    <xf numFmtId="0" fontId="13" fillId="0" borderId="0" xfId="0" applyFont="1" applyAlignment="1">
      <alignment horizontal="right"/>
    </xf>
    <xf numFmtId="164" fontId="5" fillId="0" borderId="0" xfId="1" applyFont="1" applyFill="1" applyAlignment="1">
      <alignment horizontal="left"/>
    </xf>
    <xf numFmtId="164" fontId="5" fillId="0" borderId="0" xfId="1" applyFont="1" applyFill="1" applyBorder="1" applyAlignment="1">
      <alignment horizontal="left"/>
    </xf>
    <xf numFmtId="0" fontId="13" fillId="0" borderId="0" xfId="0" applyFont="1" applyAlignment="1">
      <alignment horizontal="centerContinuous"/>
    </xf>
    <xf numFmtId="37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center"/>
    </xf>
    <xf numFmtId="164" fontId="13" fillId="0" borderId="0" xfId="1" applyFont="1" applyFill="1" applyAlignment="1">
      <alignment horizontal="center"/>
    </xf>
    <xf numFmtId="164" fontId="13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13" applyFont="1" applyAlignment="1">
      <alignment horizontal="center"/>
    </xf>
    <xf numFmtId="164" fontId="13" fillId="0" borderId="0" xfId="1" quotePrefix="1" applyFont="1" applyFill="1" applyBorder="1" applyAlignment="1">
      <alignment horizontal="center"/>
    </xf>
    <xf numFmtId="0" fontId="13" fillId="0" borderId="3" xfId="13" applyFont="1" applyBorder="1" applyAlignment="1">
      <alignment horizontal="center"/>
    </xf>
    <xf numFmtId="0" fontId="5" fillId="0" borderId="0" xfId="0" applyFont="1"/>
    <xf numFmtId="41" fontId="13" fillId="0" borderId="0" xfId="1" applyNumberFormat="1" applyFont="1" applyFill="1" applyBorder="1" applyAlignment="1">
      <alignment horizontal="center"/>
    </xf>
    <xf numFmtId="41" fontId="13" fillId="0" borderId="0" xfId="1" applyNumberFormat="1" applyFont="1" applyFill="1" applyBorder="1" applyAlignment="1"/>
    <xf numFmtId="41" fontId="13" fillId="0" borderId="4" xfId="1" applyNumberFormat="1" applyFont="1" applyFill="1" applyBorder="1" applyAlignment="1">
      <alignment horizontal="center"/>
    </xf>
    <xf numFmtId="170" fontId="13" fillId="0" borderId="0" xfId="1" applyNumberFormat="1" applyFont="1" applyFill="1" applyBorder="1" applyAlignment="1">
      <alignment horizontal="center"/>
    </xf>
    <xf numFmtId="41" fontId="13" fillId="0" borderId="5" xfId="1" applyNumberFormat="1" applyFont="1" applyFill="1" applyBorder="1" applyAlignment="1">
      <alignment horizontal="center"/>
    </xf>
    <xf numFmtId="41" fontId="13" fillId="0" borderId="6" xfId="1" applyNumberFormat="1" applyFont="1" applyFill="1" applyBorder="1" applyAlignment="1">
      <alignment horizontal="center"/>
    </xf>
    <xf numFmtId="169" fontId="13" fillId="0" borderId="0" xfId="0" applyNumberFormat="1" applyFont="1"/>
    <xf numFmtId="169" fontId="13" fillId="0" borderId="0" xfId="1" applyNumberFormat="1" applyFont="1" applyFill="1" applyAlignment="1"/>
    <xf numFmtId="41" fontId="13" fillId="0" borderId="0" xfId="0" applyNumberFormat="1" applyFont="1"/>
    <xf numFmtId="164" fontId="13" fillId="0" borderId="0" xfId="0" applyNumberFormat="1" applyFont="1"/>
    <xf numFmtId="41" fontId="13" fillId="0" borderId="0" xfId="1" quotePrefix="1" applyNumberFormat="1" applyFont="1" applyFill="1" applyBorder="1" applyAlignment="1"/>
    <xf numFmtId="49" fontId="14" fillId="0" borderId="0" xfId="0" applyNumberFormat="1" applyFont="1" applyAlignment="1">
      <alignment horizontal="centerContinuous"/>
    </xf>
    <xf numFmtId="41" fontId="13" fillId="0" borderId="0" xfId="0" applyNumberFormat="1" applyFont="1" applyAlignment="1">
      <alignment horizontal="centerContinuous"/>
    </xf>
    <xf numFmtId="168" fontId="13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41" fontId="13" fillId="0" borderId="0" xfId="0" applyNumberFormat="1" applyFont="1" applyAlignment="1">
      <alignment horizontal="right"/>
    </xf>
    <xf numFmtId="168" fontId="13" fillId="0" borderId="0" xfId="0" applyNumberFormat="1" applyFont="1" applyAlignment="1">
      <alignment horizontal="right"/>
    </xf>
    <xf numFmtId="0" fontId="13" fillId="0" borderId="3" xfId="0" applyFont="1" applyBorder="1" applyAlignment="1">
      <alignment horizontal="center"/>
    </xf>
    <xf numFmtId="168" fontId="15" fillId="0" borderId="0" xfId="0" applyNumberFormat="1" applyFont="1" applyAlignment="1">
      <alignment horizontal="right"/>
    </xf>
    <xf numFmtId="41" fontId="13" fillId="0" borderId="3" xfId="0" quotePrefix="1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3" fillId="0" borderId="3" xfId="0" quotePrefix="1" applyFont="1" applyBorder="1" applyAlignment="1">
      <alignment horizontal="center"/>
    </xf>
    <xf numFmtId="41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165" fontId="13" fillId="0" borderId="0" xfId="0" applyNumberFormat="1" applyFont="1"/>
    <xf numFmtId="168" fontId="13" fillId="0" borderId="0" xfId="0" applyNumberFormat="1" applyFont="1"/>
    <xf numFmtId="41" fontId="13" fillId="0" borderId="0" xfId="1" applyNumberFormat="1" applyFont="1" applyFill="1" applyAlignment="1"/>
    <xf numFmtId="0" fontId="17" fillId="0" borderId="0" xfId="0" applyFont="1"/>
    <xf numFmtId="0" fontId="14" fillId="0" borderId="0" xfId="0" applyFont="1" applyAlignment="1">
      <alignment horizontal="center"/>
    </xf>
    <xf numFmtId="41" fontId="13" fillId="0" borderId="7" xfId="1" applyNumberFormat="1" applyFont="1" applyFill="1" applyBorder="1" applyAlignment="1"/>
    <xf numFmtId="164" fontId="17" fillId="0" borderId="0" xfId="1" applyFont="1" applyFill="1" applyAlignment="1"/>
    <xf numFmtId="41" fontId="17" fillId="0" borderId="0" xfId="2" applyNumberFormat="1" applyFont="1" applyFill="1" applyAlignment="1"/>
    <xf numFmtId="0" fontId="13" fillId="0" borderId="0" xfId="0" quotePrefix="1" applyFont="1"/>
    <xf numFmtId="41" fontId="13" fillId="0" borderId="0" xfId="3" applyNumberFormat="1" applyFont="1" applyFill="1" applyAlignment="1"/>
    <xf numFmtId="41" fontId="13" fillId="0" borderId="0" xfId="3" applyNumberFormat="1" applyFont="1" applyFill="1" applyAlignment="1">
      <alignment horizontal="right"/>
    </xf>
    <xf numFmtId="41" fontId="13" fillId="0" borderId="3" xfId="1" applyNumberFormat="1" applyFont="1" applyFill="1" applyBorder="1" applyAlignment="1"/>
    <xf numFmtId="41" fontId="13" fillId="0" borderId="3" xfId="0" applyNumberFormat="1" applyFont="1" applyBorder="1"/>
    <xf numFmtId="41" fontId="13" fillId="0" borderId="8" xfId="1" applyNumberFormat="1" applyFont="1" applyFill="1" applyBorder="1" applyAlignment="1"/>
    <xf numFmtId="37" fontId="14" fillId="0" borderId="0" xfId="0" applyNumberFormat="1" applyFont="1"/>
    <xf numFmtId="37" fontId="13" fillId="0" borderId="0" xfId="0" applyNumberFormat="1" applyFont="1"/>
    <xf numFmtId="3" fontId="13" fillId="0" borderId="0" xfId="0" applyNumberFormat="1" applyFont="1"/>
    <xf numFmtId="41" fontId="17" fillId="0" borderId="7" xfId="2" applyNumberFormat="1" applyFont="1" applyFill="1" applyBorder="1" applyAlignment="1">
      <alignment horizontal="right"/>
    </xf>
    <xf numFmtId="167" fontId="17" fillId="0" borderId="0" xfId="0" applyNumberFormat="1" applyFont="1"/>
    <xf numFmtId="41" fontId="13" fillId="0" borderId="7" xfId="1" applyNumberFormat="1" applyFont="1" applyFill="1" applyBorder="1" applyAlignment="1">
      <alignment horizontal="right"/>
    </xf>
    <xf numFmtId="41" fontId="17" fillId="0" borderId="9" xfId="2" applyNumberFormat="1" applyFont="1" applyFill="1" applyBorder="1" applyAlignment="1">
      <alignment horizontal="right"/>
    </xf>
    <xf numFmtId="41" fontId="13" fillId="0" borderId="9" xfId="1" applyNumberFormat="1" applyFont="1" applyFill="1" applyBorder="1" applyAlignment="1">
      <alignment horizontal="right"/>
    </xf>
    <xf numFmtId="41" fontId="17" fillId="0" borderId="0" xfId="3" applyNumberFormat="1" applyFont="1" applyFill="1" applyBorder="1" applyAlignment="1">
      <alignment horizontal="right"/>
    </xf>
    <xf numFmtId="168" fontId="13" fillId="0" borderId="0" xfId="1" applyNumberFormat="1" applyFont="1" applyFill="1" applyAlignment="1"/>
    <xf numFmtId="41" fontId="13" fillId="0" borderId="0" xfId="2" applyNumberFormat="1" applyFont="1" applyFill="1" applyAlignment="1"/>
    <xf numFmtId="168" fontId="13" fillId="0" borderId="0" xfId="2" applyNumberFormat="1" applyFont="1" applyFill="1" applyAlignment="1"/>
    <xf numFmtId="41" fontId="13" fillId="0" borderId="8" xfId="2" applyNumberFormat="1" applyFont="1" applyFill="1" applyBorder="1" applyAlignment="1"/>
    <xf numFmtId="41" fontId="13" fillId="0" borderId="0" xfId="2" applyNumberFormat="1" applyFont="1" applyFill="1" applyBorder="1" applyAlignment="1"/>
    <xf numFmtId="0" fontId="5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10" xfId="0" applyFont="1" applyBorder="1"/>
    <xf numFmtId="0" fontId="13" fillId="0" borderId="0" xfId="0" applyFont="1" applyAlignment="1">
      <alignment horizontal="left"/>
    </xf>
    <xf numFmtId="37" fontId="13" fillId="0" borderId="0" xfId="0" applyNumberFormat="1" applyFont="1" applyAlignment="1">
      <alignment horizontal="right"/>
    </xf>
    <xf numFmtId="49" fontId="13" fillId="0" borderId="3" xfId="0" applyNumberFormat="1" applyFont="1" applyBorder="1" applyAlignment="1">
      <alignment horizontal="center"/>
    </xf>
    <xf numFmtId="41" fontId="17" fillId="0" borderId="7" xfId="3" applyNumberFormat="1" applyFont="1" applyFill="1" applyBorder="1" applyAlignment="1"/>
    <xf numFmtId="41" fontId="17" fillId="0" borderId="0" xfId="3" applyNumberFormat="1" applyFont="1" applyFill="1" applyAlignment="1"/>
    <xf numFmtId="0" fontId="5" fillId="0" borderId="0" xfId="0" quotePrefix="1" applyFont="1"/>
    <xf numFmtId="2" fontId="14" fillId="0" borderId="0" xfId="0" applyNumberFormat="1" applyFont="1" applyAlignment="1">
      <alignment horizontal="center"/>
    </xf>
    <xf numFmtId="41" fontId="17" fillId="0" borderId="3" xfId="3" applyNumberFormat="1" applyFont="1" applyFill="1" applyBorder="1" applyAlignment="1">
      <alignment horizontal="right"/>
    </xf>
    <xf numFmtId="41" fontId="17" fillId="0" borderId="0" xfId="3" applyNumberFormat="1" applyFont="1" applyFill="1" applyBorder="1" applyAlignment="1"/>
    <xf numFmtId="41" fontId="17" fillId="0" borderId="0" xfId="2" applyNumberFormat="1" applyFont="1" applyFill="1" applyBorder="1" applyAlignment="1"/>
    <xf numFmtId="37" fontId="14" fillId="0" borderId="0" xfId="0" applyNumberFormat="1" applyFont="1" applyAlignment="1">
      <alignment horizontal="center"/>
    </xf>
    <xf numFmtId="39" fontId="13" fillId="0" borderId="0" xfId="0" applyNumberFormat="1" applyFont="1"/>
    <xf numFmtId="172" fontId="17" fillId="0" borderId="8" xfId="0" applyNumberFormat="1" applyFont="1" applyBorder="1"/>
    <xf numFmtId="164" fontId="17" fillId="0" borderId="0" xfId="0" applyNumberFormat="1" applyFont="1"/>
    <xf numFmtId="40" fontId="5" fillId="0" borderId="0" xfId="0" applyNumberFormat="1" applyFont="1" applyAlignment="1">
      <alignment horizontal="left"/>
    </xf>
    <xf numFmtId="168" fontId="13" fillId="0" borderId="0" xfId="1" applyNumberFormat="1" applyFont="1" applyFill="1" applyAlignment="1">
      <alignment horizontal="centerContinuous"/>
    </xf>
    <xf numFmtId="168" fontId="13" fillId="0" borderId="0" xfId="1" applyNumberFormat="1" applyFont="1" applyFill="1" applyBorder="1" applyAlignment="1">
      <alignment horizontal="centerContinuous"/>
    </xf>
    <xf numFmtId="40" fontId="5" fillId="0" borderId="0" xfId="0" applyNumberFormat="1" applyFont="1"/>
    <xf numFmtId="168" fontId="13" fillId="0" borderId="0" xfId="1" applyNumberFormat="1" applyFont="1" applyFill="1" applyBorder="1" applyAlignment="1"/>
    <xf numFmtId="40" fontId="13" fillId="0" borderId="0" xfId="0" applyNumberFormat="1" applyFont="1"/>
    <xf numFmtId="41" fontId="13" fillId="0" borderId="0" xfId="1" applyNumberFormat="1" applyFont="1" applyFill="1" applyBorder="1" applyAlignment="1">
      <alignment horizontal="right"/>
    </xf>
    <xf numFmtId="41" fontId="13" fillId="0" borderId="0" xfId="1" applyNumberFormat="1" applyFont="1" applyFill="1" applyAlignment="1">
      <alignment horizontal="right"/>
    </xf>
    <xf numFmtId="41" fontId="17" fillId="0" borderId="0" xfId="3" applyNumberFormat="1" applyFont="1" applyFill="1" applyAlignment="1">
      <alignment horizontal="right"/>
    </xf>
    <xf numFmtId="41" fontId="13" fillId="0" borderId="3" xfId="1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168" fontId="17" fillId="0" borderId="0" xfId="2" applyNumberFormat="1" applyFont="1" applyFill="1" applyBorder="1" applyAlignment="1"/>
    <xf numFmtId="168" fontId="17" fillId="0" borderId="0" xfId="3" applyNumberFormat="1" applyFont="1" applyFill="1" applyBorder="1" applyAlignment="1"/>
    <xf numFmtId="41" fontId="13" fillId="0" borderId="6" xfId="1" applyNumberFormat="1" applyFont="1" applyFill="1" applyBorder="1" applyAlignment="1">
      <alignment horizontal="right"/>
    </xf>
    <xf numFmtId="40" fontId="18" fillId="0" borderId="0" xfId="0" applyNumberFormat="1" applyFont="1"/>
    <xf numFmtId="0" fontId="18" fillId="0" borderId="0" xfId="0" applyFont="1"/>
    <xf numFmtId="41" fontId="17" fillId="0" borderId="0" xfId="2" applyNumberFormat="1" applyFont="1" applyFill="1" applyAlignment="1">
      <alignment horizontal="right"/>
    </xf>
    <xf numFmtId="41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1" fontId="17" fillId="0" borderId="0" xfId="0" applyNumberFormat="1" applyFont="1"/>
    <xf numFmtId="41" fontId="17" fillId="0" borderId="7" xfId="2" applyNumberFormat="1" applyFont="1" applyFill="1" applyBorder="1" applyAlignment="1"/>
    <xf numFmtId="41" fontId="17" fillId="0" borderId="3" xfId="2" applyNumberFormat="1" applyFont="1" applyFill="1" applyBorder="1" applyAlignment="1"/>
    <xf numFmtId="41" fontId="17" fillId="0" borderId="8" xfId="2" applyNumberFormat="1" applyFont="1" applyFill="1" applyBorder="1" applyAlignment="1"/>
    <xf numFmtId="37" fontId="17" fillId="0" borderId="8" xfId="0" applyNumberFormat="1" applyFont="1" applyBorder="1"/>
    <xf numFmtId="164" fontId="13" fillId="0" borderId="3" xfId="1" applyFont="1" applyFill="1" applyBorder="1" applyAlignment="1">
      <alignment horizontal="center"/>
    </xf>
    <xf numFmtId="37" fontId="13" fillId="0" borderId="8" xfId="0" applyNumberFormat="1" applyFont="1" applyBorder="1" applyAlignment="1">
      <alignment vertical="center"/>
    </xf>
    <xf numFmtId="0" fontId="13" fillId="4" borderId="0" xfId="0" applyFont="1" applyFill="1"/>
    <xf numFmtId="168" fontId="17" fillId="0" borderId="0" xfId="0" applyNumberFormat="1" applyFont="1"/>
    <xf numFmtId="41" fontId="17" fillId="0" borderId="0" xfId="0" applyNumberFormat="1" applyFont="1" applyAlignment="1">
      <alignment horizontal="right"/>
    </xf>
    <xf numFmtId="171" fontId="17" fillId="0" borderId="0" xfId="0" applyNumberFormat="1" applyFont="1"/>
    <xf numFmtId="0" fontId="13" fillId="0" borderId="3" xfId="0" applyFont="1" applyBorder="1" applyAlignment="1">
      <alignment horizontal="center"/>
    </xf>
    <xf numFmtId="168" fontId="13" fillId="0" borderId="3" xfId="0" applyNumberFormat="1" applyFont="1" applyBorder="1" applyAlignment="1">
      <alignment horizontal="center"/>
    </xf>
    <xf numFmtId="37" fontId="13" fillId="0" borderId="3" xfId="0" applyNumberFormat="1" applyFont="1" applyBorder="1" applyAlignment="1">
      <alignment horizontal="center"/>
    </xf>
    <xf numFmtId="164" fontId="13" fillId="0" borderId="3" xfId="1" applyFont="1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</cellXfs>
  <cellStyles count="17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zerodec" xfId="5" xr:uid="{00000000-0005-0000-0000-000004000000}"/>
    <cellStyle name="Currency1" xfId="6" xr:uid="{00000000-0005-0000-0000-000005000000}"/>
    <cellStyle name="Dollar (zero dec)" xfId="7" xr:uid="{00000000-0005-0000-0000-000006000000}"/>
    <cellStyle name="Grey" xfId="8" xr:uid="{00000000-0005-0000-0000-000007000000}"/>
    <cellStyle name="Input [yellow]" xfId="9" xr:uid="{00000000-0005-0000-0000-000008000000}"/>
    <cellStyle name="no dec" xfId="10" xr:uid="{00000000-0005-0000-0000-000009000000}"/>
    <cellStyle name="Normal" xfId="0" builtinId="0"/>
    <cellStyle name="Normal - Style1" xfId="11" xr:uid="{00000000-0005-0000-0000-00000B000000}"/>
    <cellStyle name="Normal 2" xfId="12" xr:uid="{00000000-0005-0000-0000-00000C000000}"/>
    <cellStyle name="Normal_CE-T" xfId="13" xr:uid="{00000000-0005-0000-0000-00000D000000}"/>
    <cellStyle name="Percent [2]" xfId="14" xr:uid="{00000000-0005-0000-0000-00000E000000}"/>
    <cellStyle name="Quantity" xfId="15" xr:uid="{00000000-0005-0000-0000-00000F000000}"/>
    <cellStyle name="ปกติ 4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3"/>
  <sheetViews>
    <sheetView showGridLines="0" view="pageBreakPreview" zoomScale="85" zoomScaleNormal="115" zoomScaleSheetLayoutView="85" workbookViewId="0">
      <selection activeCell="X9" sqref="X9"/>
    </sheetView>
  </sheetViews>
  <sheetFormatPr defaultColWidth="9.125" defaultRowHeight="22.95" customHeight="1"/>
  <cols>
    <col min="1" max="3" width="1.75" style="2" customWidth="1"/>
    <col min="4" max="6" width="15.75" style="2" customWidth="1"/>
    <col min="7" max="7" width="8.75" style="35" customWidth="1"/>
    <col min="8" max="8" width="0.875" style="2" customWidth="1"/>
    <col min="9" max="9" width="17.625" style="27" customWidth="1"/>
    <col min="10" max="10" width="0.875" style="2" customWidth="1"/>
    <col min="11" max="11" width="17.625" style="47" customWidth="1"/>
    <col min="12" max="12" width="0.875" style="2" customWidth="1"/>
    <col min="13" max="13" width="17.625" style="27" customWidth="1"/>
    <col min="14" max="14" width="0.875" style="2" customWidth="1"/>
    <col min="15" max="15" width="17.625" style="2" customWidth="1"/>
    <col min="16" max="16384" width="9.125" style="2"/>
  </cols>
  <sheetData>
    <row r="1" spans="1:15" ht="21.45" customHeight="1">
      <c r="A1" s="1" t="s">
        <v>97</v>
      </c>
      <c r="B1" s="8"/>
      <c r="C1" s="8"/>
      <c r="D1" s="8"/>
      <c r="E1" s="8"/>
      <c r="F1" s="8"/>
      <c r="G1" s="30"/>
      <c r="H1" s="8"/>
      <c r="I1" s="31"/>
      <c r="K1" s="32"/>
    </row>
    <row r="2" spans="1:15" ht="21.45" customHeight="1">
      <c r="A2" s="10" t="s">
        <v>153</v>
      </c>
      <c r="B2" s="33"/>
      <c r="C2" s="33"/>
      <c r="D2" s="33"/>
      <c r="E2" s="33"/>
      <c r="F2" s="33"/>
      <c r="G2" s="30"/>
      <c r="H2" s="33"/>
      <c r="I2" s="31"/>
      <c r="K2" s="32"/>
    </row>
    <row r="3" spans="1:15" ht="21.45" customHeight="1">
      <c r="A3" s="10" t="s">
        <v>173</v>
      </c>
      <c r="B3" s="33"/>
      <c r="C3" s="33"/>
      <c r="D3" s="33"/>
      <c r="E3" s="33"/>
      <c r="F3" s="33"/>
      <c r="G3" s="30"/>
      <c r="H3" s="33"/>
      <c r="I3" s="31"/>
      <c r="K3" s="32"/>
    </row>
    <row r="4" spans="1:15" ht="21.45" customHeight="1">
      <c r="B4" s="34"/>
      <c r="C4" s="34"/>
      <c r="D4" s="34"/>
      <c r="E4" s="34"/>
      <c r="F4" s="34"/>
      <c r="H4" s="34"/>
      <c r="I4" s="36"/>
      <c r="K4" s="37"/>
      <c r="O4" s="37" t="s">
        <v>49</v>
      </c>
    </row>
    <row r="5" spans="1:15" ht="21.45" customHeight="1">
      <c r="B5" s="34"/>
      <c r="C5" s="34"/>
      <c r="D5" s="34"/>
      <c r="E5" s="34"/>
      <c r="F5" s="34"/>
      <c r="H5" s="34"/>
      <c r="I5" s="124" t="s">
        <v>87</v>
      </c>
      <c r="J5" s="124"/>
      <c r="K5" s="124"/>
      <c r="M5" s="123" t="s">
        <v>88</v>
      </c>
      <c r="N5" s="123"/>
      <c r="O5" s="123"/>
    </row>
    <row r="6" spans="1:15" ht="21.45" customHeight="1">
      <c r="B6" s="34"/>
      <c r="C6" s="34"/>
      <c r="D6" s="34"/>
      <c r="E6" s="34"/>
      <c r="F6" s="34"/>
      <c r="G6" s="38" t="s">
        <v>13</v>
      </c>
      <c r="H6" s="39"/>
      <c r="I6" s="40" t="s">
        <v>174</v>
      </c>
      <c r="J6" s="41"/>
      <c r="K6" s="42" t="s">
        <v>148</v>
      </c>
      <c r="M6" s="40" t="s">
        <v>174</v>
      </c>
      <c r="N6" s="41"/>
      <c r="O6" s="42" t="s">
        <v>148</v>
      </c>
    </row>
    <row r="7" spans="1:15" ht="21.45" customHeight="1">
      <c r="B7" s="34"/>
      <c r="C7" s="34"/>
      <c r="D7" s="34"/>
      <c r="E7" s="34"/>
      <c r="F7" s="34"/>
      <c r="G7" s="14"/>
      <c r="H7" s="39"/>
      <c r="I7" s="43" t="s">
        <v>76</v>
      </c>
      <c r="K7" s="14" t="s">
        <v>77</v>
      </c>
      <c r="M7" s="43" t="s">
        <v>76</v>
      </c>
      <c r="N7" s="14"/>
      <c r="O7" s="14" t="s">
        <v>77</v>
      </c>
    </row>
    <row r="8" spans="1:15" ht="21.45" customHeight="1">
      <c r="B8" s="34"/>
      <c r="C8" s="34"/>
      <c r="D8" s="34"/>
      <c r="E8" s="34"/>
      <c r="F8" s="34"/>
      <c r="G8" s="14"/>
      <c r="H8" s="39"/>
      <c r="I8" s="43" t="s">
        <v>78</v>
      </c>
      <c r="K8" s="14"/>
      <c r="M8" s="43" t="s">
        <v>78</v>
      </c>
      <c r="N8" s="14"/>
      <c r="O8" s="14"/>
    </row>
    <row r="9" spans="1:15" ht="21.45" customHeight="1">
      <c r="A9" s="18" t="s">
        <v>8</v>
      </c>
      <c r="F9" s="44"/>
      <c r="H9" s="44"/>
      <c r="I9" s="43"/>
      <c r="K9" s="45"/>
    </row>
    <row r="10" spans="1:15" ht="21.45" customHeight="1">
      <c r="A10" s="18" t="s">
        <v>0</v>
      </c>
      <c r="E10" s="46"/>
      <c r="F10" s="46"/>
      <c r="H10" s="46"/>
    </row>
    <row r="11" spans="1:15" ht="21.45" customHeight="1">
      <c r="A11" s="2" t="s">
        <v>27</v>
      </c>
      <c r="E11" s="46"/>
      <c r="F11" s="46"/>
      <c r="H11" s="46"/>
      <c r="I11" s="48">
        <v>54533</v>
      </c>
      <c r="J11" s="49"/>
      <c r="K11" s="108">
        <v>89472</v>
      </c>
      <c r="L11" s="109"/>
      <c r="M11" s="108">
        <v>42305</v>
      </c>
      <c r="N11" s="109"/>
      <c r="O11" s="108">
        <v>78726</v>
      </c>
    </row>
    <row r="12" spans="1:15" ht="21.45" customHeight="1">
      <c r="A12" s="2" t="s">
        <v>133</v>
      </c>
      <c r="E12" s="46"/>
      <c r="F12" s="46"/>
      <c r="G12" s="35" t="s">
        <v>110</v>
      </c>
      <c r="H12" s="46"/>
      <c r="I12" s="48">
        <v>3488</v>
      </c>
      <c r="J12" s="49"/>
      <c r="K12" s="108">
        <v>7261</v>
      </c>
      <c r="L12" s="109"/>
      <c r="M12" s="108">
        <v>4381</v>
      </c>
      <c r="N12" s="109"/>
      <c r="O12" s="108">
        <v>7237</v>
      </c>
    </row>
    <row r="13" spans="1:15" ht="21.45" customHeight="1">
      <c r="A13" s="2" t="s">
        <v>130</v>
      </c>
      <c r="E13" s="46"/>
      <c r="F13" s="46"/>
      <c r="G13" s="35" t="s">
        <v>81</v>
      </c>
      <c r="H13" s="46"/>
      <c r="I13" s="48">
        <v>27544</v>
      </c>
      <c r="J13" s="49"/>
      <c r="K13" s="108">
        <v>17039</v>
      </c>
      <c r="L13" s="109"/>
      <c r="M13" s="108">
        <v>0</v>
      </c>
      <c r="N13" s="109"/>
      <c r="O13" s="108">
        <v>0</v>
      </c>
    </row>
    <row r="14" spans="1:15" ht="21.45" customHeight="1">
      <c r="A14" s="2" t="s">
        <v>91</v>
      </c>
      <c r="E14" s="46"/>
      <c r="F14" s="46"/>
      <c r="H14" s="46"/>
      <c r="I14" s="48"/>
      <c r="K14" s="110"/>
      <c r="L14" s="109"/>
      <c r="M14" s="110"/>
      <c r="N14" s="109"/>
      <c r="O14" s="110"/>
    </row>
    <row r="15" spans="1:15" ht="21.45" customHeight="1">
      <c r="B15" s="2" t="s">
        <v>89</v>
      </c>
      <c r="E15" s="46"/>
      <c r="F15" s="46"/>
      <c r="G15" s="50">
        <v>5</v>
      </c>
      <c r="H15" s="46"/>
      <c r="I15" s="48">
        <v>168206</v>
      </c>
      <c r="J15" s="49"/>
      <c r="K15" s="108">
        <v>190074</v>
      </c>
      <c r="L15" s="111"/>
      <c r="M15" s="108">
        <v>168206</v>
      </c>
      <c r="N15" s="111"/>
      <c r="O15" s="108">
        <v>190074</v>
      </c>
    </row>
    <row r="16" spans="1:15" ht="21.45" customHeight="1">
      <c r="A16" s="2" t="s">
        <v>92</v>
      </c>
      <c r="E16" s="46"/>
      <c r="F16" s="46"/>
      <c r="G16" s="50"/>
      <c r="H16" s="46"/>
      <c r="K16" s="108"/>
      <c r="L16" s="111"/>
      <c r="M16" s="108"/>
      <c r="N16" s="111"/>
      <c r="O16" s="108"/>
    </row>
    <row r="17" spans="1:18" ht="21.45" customHeight="1">
      <c r="B17" s="2" t="s">
        <v>89</v>
      </c>
      <c r="E17" s="46"/>
      <c r="F17" s="46"/>
      <c r="G17" s="50">
        <v>6</v>
      </c>
      <c r="H17" s="46"/>
      <c r="I17" s="48">
        <v>295585</v>
      </c>
      <c r="J17" s="49"/>
      <c r="K17" s="108">
        <v>299758</v>
      </c>
      <c r="L17" s="111"/>
      <c r="M17" s="108">
        <v>295585</v>
      </c>
      <c r="N17" s="111"/>
      <c r="O17" s="108">
        <v>299758</v>
      </c>
    </row>
    <row r="18" spans="1:18" ht="21.45" customHeight="1">
      <c r="A18" s="2" t="s">
        <v>93</v>
      </c>
      <c r="E18" s="46"/>
      <c r="F18" s="46"/>
      <c r="G18" s="50"/>
      <c r="H18" s="46"/>
      <c r="K18" s="108"/>
      <c r="L18" s="111"/>
      <c r="N18" s="111"/>
      <c r="O18" s="108"/>
    </row>
    <row r="19" spans="1:18" ht="21.45" customHeight="1">
      <c r="B19" s="2" t="s">
        <v>89</v>
      </c>
      <c r="E19" s="46"/>
      <c r="F19" s="46"/>
      <c r="G19" s="50">
        <v>7</v>
      </c>
      <c r="H19" s="46"/>
      <c r="I19" s="48">
        <v>13398</v>
      </c>
      <c r="J19" s="49"/>
      <c r="K19" s="108">
        <v>16431</v>
      </c>
      <c r="L19" s="111"/>
      <c r="M19" s="108">
        <v>13398</v>
      </c>
      <c r="N19" s="111"/>
      <c r="O19" s="108">
        <v>16431</v>
      </c>
    </row>
    <row r="20" spans="1:18" ht="21.45" customHeight="1">
      <c r="A20" s="2" t="s">
        <v>94</v>
      </c>
      <c r="E20" s="46"/>
      <c r="F20" s="46"/>
      <c r="G20" s="50"/>
      <c r="H20" s="46"/>
      <c r="K20" s="108"/>
      <c r="L20" s="111"/>
      <c r="N20" s="111"/>
      <c r="O20" s="108"/>
    </row>
    <row r="21" spans="1:18" ht="21.45" customHeight="1">
      <c r="B21" s="2" t="s">
        <v>89</v>
      </c>
      <c r="E21" s="46"/>
      <c r="F21" s="46"/>
      <c r="G21" s="50">
        <v>8</v>
      </c>
      <c r="H21" s="46"/>
      <c r="I21" s="48">
        <v>3736</v>
      </c>
      <c r="J21" s="49"/>
      <c r="K21" s="108">
        <v>8645</v>
      </c>
      <c r="L21" s="111"/>
      <c r="M21" s="108">
        <v>3736</v>
      </c>
      <c r="N21" s="111"/>
      <c r="O21" s="108">
        <v>8645</v>
      </c>
    </row>
    <row r="22" spans="1:18" ht="21.45" customHeight="1">
      <c r="A22" s="2" t="s">
        <v>150</v>
      </c>
      <c r="E22" s="46"/>
      <c r="F22" s="46"/>
      <c r="H22" s="46"/>
      <c r="J22" s="49"/>
      <c r="K22" s="108"/>
      <c r="L22" s="111"/>
      <c r="M22" s="108"/>
      <c r="N22" s="111"/>
      <c r="O22" s="108"/>
    </row>
    <row r="23" spans="1:18" ht="21.45" customHeight="1">
      <c r="B23" s="2" t="s">
        <v>89</v>
      </c>
      <c r="E23" s="46"/>
      <c r="F23" s="46"/>
      <c r="G23" s="50">
        <v>9</v>
      </c>
      <c r="H23" s="46"/>
      <c r="I23" s="48">
        <v>20765</v>
      </c>
      <c r="J23" s="49"/>
      <c r="K23" s="108">
        <v>7776</v>
      </c>
      <c r="L23" s="111"/>
      <c r="M23" s="108">
        <v>20765</v>
      </c>
      <c r="N23" s="111"/>
      <c r="O23" s="108">
        <v>7776</v>
      </c>
    </row>
    <row r="24" spans="1:18" ht="21.45" customHeight="1">
      <c r="A24" s="2" t="s">
        <v>149</v>
      </c>
      <c r="E24" s="46"/>
      <c r="F24" s="46"/>
      <c r="G24" s="50">
        <v>11</v>
      </c>
      <c r="H24" s="46"/>
      <c r="I24" s="48">
        <v>60215</v>
      </c>
      <c r="J24" s="49"/>
      <c r="K24" s="108">
        <v>80134</v>
      </c>
      <c r="L24" s="111"/>
      <c r="M24" s="108">
        <v>60215</v>
      </c>
      <c r="N24" s="111"/>
      <c r="O24" s="108">
        <v>80134</v>
      </c>
    </row>
    <row r="25" spans="1:18" ht="21.45" customHeight="1">
      <c r="A25" s="2" t="s">
        <v>23</v>
      </c>
      <c r="E25" s="46"/>
      <c r="F25" s="46"/>
      <c r="G25" s="50"/>
      <c r="H25" s="46"/>
      <c r="I25" s="48">
        <v>7517</v>
      </c>
      <c r="J25" s="49"/>
      <c r="K25" s="108">
        <v>8232</v>
      </c>
      <c r="L25" s="111"/>
      <c r="M25" s="108">
        <v>5501</v>
      </c>
      <c r="N25" s="111"/>
      <c r="O25" s="108">
        <v>6872</v>
      </c>
    </row>
    <row r="26" spans="1:18" ht="21.45" customHeight="1">
      <c r="A26" s="18" t="s">
        <v>1</v>
      </c>
      <c r="E26" s="46"/>
      <c r="F26" s="46"/>
      <c r="H26" s="46"/>
      <c r="I26" s="51">
        <f>SUM(I11:I25)</f>
        <v>654987</v>
      </c>
      <c r="J26" s="52"/>
      <c r="K26" s="51">
        <f>SUM(K11:K25)</f>
        <v>724822</v>
      </c>
      <c r="L26" s="52"/>
      <c r="M26" s="51">
        <f>SUM(M11:M25)</f>
        <v>614092</v>
      </c>
      <c r="O26" s="51">
        <f>SUM(O11:O25)</f>
        <v>695653</v>
      </c>
    </row>
    <row r="27" spans="1:18" ht="21.45" customHeight="1">
      <c r="A27" s="18" t="s">
        <v>11</v>
      </c>
      <c r="E27" s="46"/>
      <c r="F27" s="46"/>
      <c r="H27" s="46"/>
      <c r="I27" s="53"/>
      <c r="J27" s="52"/>
      <c r="K27" s="53"/>
      <c r="L27" s="52"/>
      <c r="M27" s="53"/>
      <c r="O27" s="48"/>
    </row>
    <row r="28" spans="1:18" ht="21.45" customHeight="1">
      <c r="A28" s="2" t="s">
        <v>32</v>
      </c>
      <c r="E28" s="46"/>
      <c r="F28" s="46"/>
      <c r="G28" s="35" t="s">
        <v>158</v>
      </c>
      <c r="H28" s="46"/>
      <c r="I28" s="48">
        <v>46483</v>
      </c>
      <c r="J28" s="49"/>
      <c r="K28" s="27">
        <v>49424</v>
      </c>
      <c r="L28" s="35"/>
      <c r="M28" s="108">
        <v>46483</v>
      </c>
      <c r="N28" s="35"/>
      <c r="O28" s="27">
        <v>49424</v>
      </c>
      <c r="R28" s="54"/>
    </row>
    <row r="29" spans="1:18" ht="21.45" customHeight="1">
      <c r="A29" s="2" t="s">
        <v>96</v>
      </c>
      <c r="E29" s="46"/>
      <c r="F29" s="46"/>
      <c r="H29" s="46"/>
      <c r="I29" s="48"/>
      <c r="L29" s="35"/>
      <c r="M29" s="47"/>
      <c r="N29" s="35"/>
      <c r="O29" s="47"/>
    </row>
    <row r="30" spans="1:18" ht="21.45" customHeight="1">
      <c r="B30" s="2" t="s">
        <v>89</v>
      </c>
      <c r="E30" s="46"/>
      <c r="F30" s="46"/>
      <c r="G30" s="35" t="s">
        <v>82</v>
      </c>
      <c r="H30" s="46"/>
      <c r="I30" s="48">
        <v>360045</v>
      </c>
      <c r="J30" s="49"/>
      <c r="K30" s="27">
        <v>358930</v>
      </c>
      <c r="L30" s="35"/>
      <c r="M30" s="108">
        <v>360045</v>
      </c>
      <c r="N30" s="35"/>
      <c r="O30" s="27">
        <v>358930</v>
      </c>
    </row>
    <row r="31" spans="1:18" ht="21.45" customHeight="1">
      <c r="A31" s="2" t="s">
        <v>100</v>
      </c>
      <c r="E31" s="46"/>
      <c r="F31" s="46"/>
      <c r="H31" s="46"/>
      <c r="K31" s="55"/>
      <c r="L31" s="35"/>
      <c r="N31" s="35"/>
      <c r="O31" s="55"/>
    </row>
    <row r="32" spans="1:18" ht="21.45" customHeight="1">
      <c r="B32" s="2" t="s">
        <v>89</v>
      </c>
      <c r="E32" s="46"/>
      <c r="F32" s="46"/>
      <c r="G32" s="35" t="s">
        <v>131</v>
      </c>
      <c r="H32" s="46"/>
      <c r="I32" s="48">
        <v>64045</v>
      </c>
      <c r="J32" s="49"/>
      <c r="K32" s="27">
        <v>75721</v>
      </c>
      <c r="L32" s="50"/>
      <c r="M32" s="108">
        <v>64045</v>
      </c>
      <c r="N32" s="50"/>
      <c r="O32" s="27">
        <v>75721</v>
      </c>
    </row>
    <row r="33" spans="1:15" ht="21.45" customHeight="1">
      <c r="A33" s="2" t="s">
        <v>95</v>
      </c>
      <c r="E33" s="46"/>
      <c r="F33" s="46"/>
      <c r="H33" s="46"/>
      <c r="K33" s="56"/>
      <c r="L33" s="50"/>
      <c r="N33" s="50"/>
      <c r="O33" s="56"/>
    </row>
    <row r="34" spans="1:15" ht="21.45" customHeight="1">
      <c r="B34" s="2" t="s">
        <v>89</v>
      </c>
      <c r="E34" s="46"/>
      <c r="F34" s="46"/>
      <c r="G34" s="50">
        <v>7</v>
      </c>
      <c r="H34" s="46"/>
      <c r="I34" s="48">
        <v>3689</v>
      </c>
      <c r="J34" s="49"/>
      <c r="K34" s="27">
        <v>4193</v>
      </c>
      <c r="L34" s="50"/>
      <c r="M34" s="108">
        <v>3689</v>
      </c>
      <c r="N34" s="50"/>
      <c r="O34" s="27">
        <v>4193</v>
      </c>
    </row>
    <row r="35" spans="1:15" ht="21.45" customHeight="1">
      <c r="A35" s="2" t="s">
        <v>90</v>
      </c>
      <c r="E35" s="46"/>
      <c r="F35" s="46"/>
      <c r="G35" s="50"/>
      <c r="H35" s="46"/>
      <c r="K35" s="55"/>
      <c r="L35" s="50"/>
      <c r="N35" s="50"/>
      <c r="O35" s="55"/>
    </row>
    <row r="36" spans="1:15" ht="21.45" customHeight="1">
      <c r="B36" s="2" t="s">
        <v>89</v>
      </c>
      <c r="E36" s="46"/>
      <c r="F36" s="46"/>
      <c r="G36" s="50">
        <v>8</v>
      </c>
      <c r="H36" s="46"/>
      <c r="I36" s="48">
        <v>716</v>
      </c>
      <c r="J36" s="49"/>
      <c r="K36" s="27">
        <v>0</v>
      </c>
      <c r="L36" s="50"/>
      <c r="M36" s="108">
        <v>716</v>
      </c>
      <c r="N36" s="50"/>
      <c r="O36" s="27">
        <v>0</v>
      </c>
    </row>
    <row r="37" spans="1:15" ht="21.45" customHeight="1">
      <c r="A37" s="2" t="s">
        <v>151</v>
      </c>
      <c r="E37" s="46"/>
      <c r="F37" s="46"/>
      <c r="G37" s="50"/>
      <c r="H37" s="46"/>
      <c r="J37" s="49"/>
      <c r="K37" s="27"/>
      <c r="L37" s="50"/>
      <c r="N37" s="50"/>
      <c r="O37" s="27"/>
    </row>
    <row r="38" spans="1:15" ht="21.45" customHeight="1">
      <c r="B38" s="2" t="s">
        <v>89</v>
      </c>
      <c r="E38" s="46"/>
      <c r="F38" s="46"/>
      <c r="G38" s="50">
        <v>9</v>
      </c>
      <c r="H38" s="46"/>
      <c r="I38" s="48">
        <v>20682</v>
      </c>
      <c r="J38" s="49"/>
      <c r="K38" s="27">
        <v>11709</v>
      </c>
      <c r="L38" s="50"/>
      <c r="M38" s="108">
        <v>20682</v>
      </c>
      <c r="N38" s="50"/>
      <c r="O38" s="27">
        <v>11709</v>
      </c>
    </row>
    <row r="39" spans="1:15" ht="21.45" customHeight="1">
      <c r="A39" s="2" t="s">
        <v>98</v>
      </c>
      <c r="E39" s="46"/>
      <c r="F39" s="46"/>
      <c r="G39" s="50">
        <v>13</v>
      </c>
      <c r="H39" s="46"/>
      <c r="I39" s="48">
        <v>0</v>
      </c>
      <c r="J39" s="49"/>
      <c r="K39" s="27">
        <v>0</v>
      </c>
      <c r="L39" s="50"/>
      <c r="M39" s="108">
        <v>20000</v>
      </c>
      <c r="N39" s="50"/>
      <c r="O39" s="27">
        <v>20000</v>
      </c>
    </row>
    <row r="40" spans="1:15" ht="21.45" customHeight="1">
      <c r="A40" s="2" t="s">
        <v>73</v>
      </c>
      <c r="E40" s="46"/>
      <c r="F40" s="46"/>
      <c r="G40" s="50"/>
      <c r="H40" s="46"/>
      <c r="I40" s="48">
        <v>6333</v>
      </c>
      <c r="J40" s="49"/>
      <c r="K40" s="27">
        <v>6333</v>
      </c>
      <c r="L40" s="50"/>
      <c r="M40" s="108">
        <v>6333</v>
      </c>
      <c r="N40" s="50"/>
      <c r="O40" s="27">
        <v>6333</v>
      </c>
    </row>
    <row r="41" spans="1:15" ht="21.45" customHeight="1">
      <c r="A41" s="2" t="s">
        <v>36</v>
      </c>
      <c r="E41" s="46"/>
      <c r="F41" s="46"/>
      <c r="G41" s="50"/>
      <c r="H41" s="46"/>
      <c r="I41" s="48">
        <v>2105</v>
      </c>
      <c r="J41" s="49"/>
      <c r="K41" s="27">
        <v>6142</v>
      </c>
      <c r="L41" s="50"/>
      <c r="M41" s="108">
        <v>2063</v>
      </c>
      <c r="N41" s="50"/>
      <c r="O41" s="27">
        <v>6056</v>
      </c>
    </row>
    <row r="42" spans="1:15" ht="21.45" customHeight="1">
      <c r="A42" s="2" t="s">
        <v>108</v>
      </c>
      <c r="E42" s="46"/>
      <c r="F42" s="46"/>
      <c r="G42" s="50"/>
      <c r="H42" s="46"/>
      <c r="I42" s="48">
        <v>1715</v>
      </c>
      <c r="J42" s="49"/>
      <c r="K42" s="27">
        <v>3431</v>
      </c>
      <c r="L42" s="50"/>
      <c r="M42" s="108">
        <v>1424</v>
      </c>
      <c r="N42" s="50"/>
      <c r="O42" s="27">
        <v>2849</v>
      </c>
    </row>
    <row r="43" spans="1:15" ht="21.45" customHeight="1">
      <c r="A43" s="2" t="s">
        <v>37</v>
      </c>
      <c r="E43" s="46"/>
      <c r="F43" s="46"/>
      <c r="G43" s="50"/>
      <c r="H43" s="46"/>
      <c r="I43" s="48">
        <v>32137</v>
      </c>
      <c r="J43" s="49"/>
      <c r="K43" s="27">
        <v>36874</v>
      </c>
      <c r="L43" s="50"/>
      <c r="M43" s="108">
        <v>28156</v>
      </c>
      <c r="N43" s="50"/>
      <c r="O43" s="27">
        <v>31900</v>
      </c>
    </row>
    <row r="44" spans="1:15" ht="21.45" customHeight="1">
      <c r="A44" s="2" t="s">
        <v>60</v>
      </c>
      <c r="E44" s="46"/>
      <c r="F44" s="46"/>
      <c r="G44" s="50"/>
      <c r="H44" s="46"/>
      <c r="I44" s="58">
        <v>150496</v>
      </c>
      <c r="J44" s="49"/>
      <c r="K44" s="58">
        <v>146910</v>
      </c>
      <c r="L44" s="50"/>
      <c r="M44" s="58">
        <v>145232</v>
      </c>
      <c r="N44" s="50"/>
      <c r="O44" s="58">
        <v>142918</v>
      </c>
    </row>
    <row r="45" spans="1:15" ht="21.45" customHeight="1">
      <c r="A45" s="18" t="s">
        <v>12</v>
      </c>
      <c r="E45" s="46"/>
      <c r="F45" s="46" t="s">
        <v>22</v>
      </c>
      <c r="H45" s="46"/>
      <c r="I45" s="58">
        <f>SUM(I28:I44)</f>
        <v>688446</v>
      </c>
      <c r="K45" s="58">
        <f>SUM(K28:K44)</f>
        <v>699667</v>
      </c>
      <c r="M45" s="58">
        <f>SUM(M28:M44)</f>
        <v>698868</v>
      </c>
      <c r="O45" s="58">
        <f>SUM(O28:O44)</f>
        <v>710033</v>
      </c>
    </row>
    <row r="46" spans="1:15" ht="21.45" customHeight="1" thickBot="1">
      <c r="A46" s="18" t="s">
        <v>2</v>
      </c>
      <c r="E46" s="46"/>
      <c r="F46" s="46"/>
      <c r="H46" s="46"/>
      <c r="I46" s="59">
        <f>I26+I45</f>
        <v>1343433</v>
      </c>
      <c r="K46" s="59">
        <f>K26+K45</f>
        <v>1424489</v>
      </c>
      <c r="M46" s="59">
        <f>M26+M45</f>
        <v>1312960</v>
      </c>
      <c r="O46" s="59">
        <f>O26+O45</f>
        <v>1405686</v>
      </c>
    </row>
    <row r="47" spans="1:15" ht="21.45" customHeight="1" thickTop="1">
      <c r="D47" s="14"/>
      <c r="G47" s="60"/>
      <c r="H47" s="61"/>
    </row>
    <row r="48" spans="1:15" ht="21.45" customHeight="1">
      <c r="A48" s="2" t="s">
        <v>21</v>
      </c>
      <c r="D48" s="14"/>
      <c r="G48" s="60"/>
      <c r="H48" s="62"/>
    </row>
    <row r="49" spans="1:15" ht="22.95" customHeight="1">
      <c r="A49" s="1" t="s">
        <v>97</v>
      </c>
      <c r="B49" s="8"/>
      <c r="C49" s="8"/>
      <c r="D49" s="8"/>
      <c r="E49" s="8"/>
      <c r="F49" s="8"/>
      <c r="G49" s="30"/>
      <c r="H49" s="8"/>
      <c r="I49" s="31"/>
      <c r="K49" s="32"/>
    </row>
    <row r="50" spans="1:15" ht="22.95" customHeight="1">
      <c r="A50" s="10" t="s">
        <v>154</v>
      </c>
      <c r="B50" s="33"/>
      <c r="C50" s="33"/>
      <c r="D50" s="33"/>
      <c r="E50" s="33"/>
      <c r="F50" s="33"/>
      <c r="G50" s="30"/>
      <c r="H50" s="33"/>
      <c r="I50" s="31"/>
      <c r="K50" s="32"/>
    </row>
    <row r="51" spans="1:15" ht="22.95" customHeight="1">
      <c r="A51" s="10" t="s">
        <v>173</v>
      </c>
      <c r="B51" s="33"/>
      <c r="C51" s="33"/>
      <c r="D51" s="33"/>
      <c r="E51" s="33"/>
      <c r="F51" s="33"/>
      <c r="G51" s="30"/>
      <c r="H51" s="33"/>
      <c r="I51" s="31"/>
      <c r="K51" s="32"/>
    </row>
    <row r="52" spans="1:15" ht="22.95" customHeight="1">
      <c r="B52" s="34"/>
      <c r="C52" s="34"/>
      <c r="D52" s="34"/>
      <c r="E52" s="34"/>
      <c r="F52" s="34"/>
      <c r="H52" s="34"/>
      <c r="I52" s="36"/>
      <c r="K52" s="37"/>
      <c r="O52" s="37" t="s">
        <v>49</v>
      </c>
    </row>
    <row r="53" spans="1:15" ht="22.95" customHeight="1">
      <c r="B53" s="34"/>
      <c r="C53" s="34"/>
      <c r="D53" s="34"/>
      <c r="E53" s="34"/>
      <c r="F53" s="34"/>
      <c r="H53" s="34"/>
      <c r="I53" s="124" t="s">
        <v>87</v>
      </c>
      <c r="J53" s="124"/>
      <c r="K53" s="124"/>
      <c r="M53" s="123" t="s">
        <v>88</v>
      </c>
      <c r="N53" s="123"/>
      <c r="O53" s="123"/>
    </row>
    <row r="54" spans="1:15" ht="22.95" customHeight="1">
      <c r="B54" s="34"/>
      <c r="C54" s="34"/>
      <c r="D54" s="34"/>
      <c r="E54" s="34"/>
      <c r="F54" s="34"/>
      <c r="G54" s="38" t="s">
        <v>13</v>
      </c>
      <c r="H54" s="39"/>
      <c r="I54" s="40" t="s">
        <v>174</v>
      </c>
      <c r="K54" s="42" t="s">
        <v>148</v>
      </c>
      <c r="M54" s="40" t="s">
        <v>174</v>
      </c>
      <c r="N54" s="41"/>
      <c r="O54" s="42" t="s">
        <v>148</v>
      </c>
    </row>
    <row r="55" spans="1:15" ht="22.95" customHeight="1">
      <c r="B55" s="34"/>
      <c r="C55" s="34"/>
      <c r="D55" s="34"/>
      <c r="E55" s="34"/>
      <c r="F55" s="34"/>
      <c r="G55" s="14"/>
      <c r="H55" s="39"/>
      <c r="I55" s="43" t="s">
        <v>76</v>
      </c>
      <c r="K55" s="14" t="s">
        <v>77</v>
      </c>
      <c r="M55" s="43" t="s">
        <v>76</v>
      </c>
      <c r="N55" s="14"/>
      <c r="O55" s="14" t="s">
        <v>77</v>
      </c>
    </row>
    <row r="56" spans="1:15" ht="22.95" customHeight="1">
      <c r="B56" s="34"/>
      <c r="C56" s="34"/>
      <c r="D56" s="34"/>
      <c r="E56" s="34"/>
      <c r="F56" s="34"/>
      <c r="G56" s="14"/>
      <c r="H56" s="39"/>
      <c r="I56" s="43" t="s">
        <v>78</v>
      </c>
      <c r="K56" s="14"/>
      <c r="M56" s="43" t="s">
        <v>78</v>
      </c>
      <c r="N56" s="14"/>
      <c r="O56" s="14"/>
    </row>
    <row r="57" spans="1:15" ht="22.95" customHeight="1">
      <c r="A57" s="18" t="s">
        <v>17</v>
      </c>
      <c r="D57" s="11"/>
      <c r="E57" s="11"/>
      <c r="F57" s="11"/>
      <c r="H57" s="11"/>
      <c r="I57" s="43"/>
      <c r="K57" s="45"/>
    </row>
    <row r="58" spans="1:15" ht="22.95" customHeight="1">
      <c r="A58" s="18" t="s">
        <v>3</v>
      </c>
      <c r="E58" s="46"/>
      <c r="F58" s="46"/>
      <c r="H58" s="46"/>
      <c r="I58" s="48"/>
    </row>
    <row r="59" spans="1:15" ht="22.95" customHeight="1">
      <c r="A59" s="2" t="s">
        <v>35</v>
      </c>
      <c r="E59" s="46"/>
      <c r="F59" s="46"/>
      <c r="H59" s="46"/>
      <c r="I59" s="48">
        <v>6645</v>
      </c>
      <c r="J59" s="49"/>
      <c r="K59" s="27">
        <v>5491</v>
      </c>
      <c r="L59" s="35"/>
      <c r="M59" s="108">
        <v>855</v>
      </c>
      <c r="N59" s="35"/>
      <c r="O59" s="27">
        <v>679</v>
      </c>
    </row>
    <row r="60" spans="1:15" ht="22.95" customHeight="1">
      <c r="A60" s="2" t="s">
        <v>72</v>
      </c>
      <c r="E60" s="46"/>
      <c r="F60" s="46"/>
      <c r="G60" s="35" t="s">
        <v>155</v>
      </c>
      <c r="H60" s="46"/>
      <c r="I60" s="48">
        <v>53816</v>
      </c>
      <c r="J60" s="49"/>
      <c r="K60" s="27">
        <v>298080</v>
      </c>
      <c r="L60" s="35"/>
      <c r="M60" s="108">
        <v>53816</v>
      </c>
      <c r="N60" s="35"/>
      <c r="O60" s="27">
        <v>298080</v>
      </c>
    </row>
    <row r="61" spans="1:15" ht="22.95" customHeight="1">
      <c r="A61" s="2" t="s">
        <v>115</v>
      </c>
      <c r="E61" s="46"/>
      <c r="F61" s="46"/>
      <c r="H61" s="46"/>
      <c r="K61" s="36"/>
      <c r="L61" s="35"/>
      <c r="M61" s="36"/>
      <c r="N61" s="35"/>
      <c r="O61" s="36"/>
    </row>
    <row r="62" spans="1:15" ht="22.95" customHeight="1">
      <c r="B62" s="2" t="s">
        <v>101</v>
      </c>
      <c r="E62" s="46"/>
      <c r="F62" s="46"/>
      <c r="H62" s="46"/>
      <c r="I62" s="48">
        <v>2079</v>
      </c>
      <c r="J62" s="49"/>
      <c r="K62" s="27">
        <v>4078</v>
      </c>
      <c r="L62" s="35"/>
      <c r="M62" s="108">
        <v>1726</v>
      </c>
      <c r="N62" s="35"/>
      <c r="O62" s="27">
        <v>3386</v>
      </c>
    </row>
    <row r="63" spans="1:15" ht="22.95" customHeight="1">
      <c r="A63" s="2" t="s">
        <v>162</v>
      </c>
      <c r="E63" s="46"/>
      <c r="F63" s="46"/>
      <c r="H63" s="46"/>
      <c r="I63" s="48">
        <v>1687</v>
      </c>
      <c r="J63" s="49"/>
      <c r="K63" s="27">
        <v>0</v>
      </c>
      <c r="L63" s="35"/>
      <c r="M63" s="108">
        <v>0</v>
      </c>
      <c r="N63" s="35"/>
      <c r="O63" s="27">
        <v>0</v>
      </c>
    </row>
    <row r="64" spans="1:15" ht="22.95" customHeight="1">
      <c r="A64" s="2" t="s">
        <v>116</v>
      </c>
      <c r="E64" s="46"/>
      <c r="F64" s="46"/>
      <c r="G64" s="50">
        <v>16</v>
      </c>
      <c r="H64" s="46"/>
      <c r="I64" s="48">
        <v>23279</v>
      </c>
      <c r="J64" s="49"/>
      <c r="K64" s="27">
        <v>52805</v>
      </c>
      <c r="L64" s="50"/>
      <c r="M64" s="108">
        <v>23060</v>
      </c>
      <c r="N64" s="50"/>
      <c r="O64" s="27">
        <v>52589</v>
      </c>
    </row>
    <row r="65" spans="1:15" ht="22.95" customHeight="1">
      <c r="A65" s="2" t="s">
        <v>4</v>
      </c>
      <c r="E65" s="46"/>
      <c r="F65" s="46"/>
      <c r="G65" s="50"/>
      <c r="H65" s="46"/>
      <c r="I65" s="48">
        <v>10310</v>
      </c>
      <c r="J65" s="49"/>
      <c r="K65" s="27">
        <v>7534</v>
      </c>
      <c r="L65" s="50"/>
      <c r="M65" s="108">
        <v>7971</v>
      </c>
      <c r="N65" s="50"/>
      <c r="O65" s="27">
        <v>6221</v>
      </c>
    </row>
    <row r="66" spans="1:15" ht="22.95" customHeight="1">
      <c r="A66" s="18" t="s">
        <v>5</v>
      </c>
      <c r="E66" s="46"/>
      <c r="F66" s="46"/>
      <c r="H66" s="46"/>
      <c r="I66" s="63">
        <f>SUM(I59:I65)</f>
        <v>97816</v>
      </c>
      <c r="J66" s="64"/>
      <c r="K66" s="63">
        <f>SUM(K59:K65)</f>
        <v>367988</v>
      </c>
      <c r="L66" s="64"/>
      <c r="M66" s="63">
        <f>SUM(M59:M65)</f>
        <v>87428</v>
      </c>
      <c r="O66" s="65">
        <f>SUM(O59:O65)</f>
        <v>360955</v>
      </c>
    </row>
    <row r="67" spans="1:15" ht="22.95" customHeight="1">
      <c r="A67" s="18" t="s">
        <v>29</v>
      </c>
      <c r="E67" s="46"/>
      <c r="F67" s="46"/>
      <c r="H67" s="46"/>
      <c r="I67" s="66"/>
      <c r="J67" s="64"/>
      <c r="K67" s="66"/>
      <c r="L67" s="64"/>
      <c r="M67" s="66"/>
      <c r="O67" s="67"/>
    </row>
    <row r="68" spans="1:15" ht="22.95" customHeight="1">
      <c r="A68" s="2" t="s">
        <v>71</v>
      </c>
      <c r="E68" s="46"/>
      <c r="F68" s="46"/>
      <c r="G68" s="35" t="s">
        <v>155</v>
      </c>
      <c r="H68" s="46"/>
      <c r="I68" s="48">
        <v>295849</v>
      </c>
      <c r="J68" s="49"/>
      <c r="K68" s="27">
        <v>53690</v>
      </c>
      <c r="L68" s="35"/>
      <c r="M68" s="108">
        <v>295849</v>
      </c>
      <c r="N68" s="35"/>
      <c r="O68" s="27">
        <v>53690</v>
      </c>
    </row>
    <row r="69" spans="1:15" ht="22.95" customHeight="1">
      <c r="A69" s="2" t="s">
        <v>41</v>
      </c>
      <c r="E69" s="46"/>
      <c r="F69" s="46"/>
      <c r="H69" s="46"/>
      <c r="I69" s="48">
        <v>4824</v>
      </c>
      <c r="J69" s="49"/>
      <c r="K69" s="27">
        <v>4436</v>
      </c>
      <c r="L69" s="35"/>
      <c r="M69" s="108">
        <v>4693</v>
      </c>
      <c r="N69" s="35"/>
      <c r="O69" s="27">
        <v>4330</v>
      </c>
    </row>
    <row r="70" spans="1:15" ht="22.95" customHeight="1">
      <c r="A70" s="2" t="s">
        <v>109</v>
      </c>
      <c r="E70" s="46"/>
      <c r="F70" s="46"/>
      <c r="H70" s="46"/>
      <c r="I70" s="48">
        <v>385</v>
      </c>
      <c r="J70" s="49"/>
      <c r="K70" s="27">
        <v>385</v>
      </c>
      <c r="L70" s="35"/>
      <c r="M70" s="108">
        <v>320</v>
      </c>
      <c r="N70" s="35"/>
      <c r="O70" s="27">
        <v>320</v>
      </c>
    </row>
    <row r="71" spans="1:15" ht="22.95" customHeight="1">
      <c r="A71" s="2" t="s">
        <v>152</v>
      </c>
      <c r="E71" s="46"/>
      <c r="F71" s="46"/>
      <c r="G71" s="35" t="s">
        <v>159</v>
      </c>
      <c r="H71" s="46"/>
      <c r="I71" s="48">
        <v>15758</v>
      </c>
      <c r="J71" s="49"/>
      <c r="K71" s="27">
        <v>7174</v>
      </c>
      <c r="L71" s="35"/>
      <c r="M71" s="108">
        <v>15758</v>
      </c>
      <c r="N71" s="35"/>
      <c r="O71" s="27">
        <v>7174</v>
      </c>
    </row>
    <row r="72" spans="1:15" ht="22.95" customHeight="1">
      <c r="A72" s="18" t="s">
        <v>28</v>
      </c>
      <c r="E72" s="46"/>
      <c r="F72" s="46"/>
      <c r="H72" s="46"/>
      <c r="I72" s="65">
        <f>SUM(I68:I71)</f>
        <v>316816</v>
      </c>
      <c r="K72" s="65">
        <f>SUM(K68:K71)</f>
        <v>65685</v>
      </c>
      <c r="M72" s="65">
        <f>SUM(M68:N71)</f>
        <v>316620</v>
      </c>
      <c r="O72" s="65">
        <f>SUM(O68:O71)</f>
        <v>65514</v>
      </c>
    </row>
    <row r="73" spans="1:15" ht="22.95" customHeight="1">
      <c r="A73" s="18" t="s">
        <v>6</v>
      </c>
      <c r="E73" s="46"/>
      <c r="F73" s="46"/>
      <c r="H73" s="46"/>
      <c r="I73" s="65">
        <f>I66+I72</f>
        <v>414632</v>
      </c>
      <c r="K73" s="65">
        <f>K66+K72</f>
        <v>433673</v>
      </c>
      <c r="M73" s="65">
        <f>M66+M72</f>
        <v>404048</v>
      </c>
      <c r="O73" s="65">
        <f>O66+O72</f>
        <v>426469</v>
      </c>
    </row>
    <row r="74" spans="1:15" ht="22.95" customHeight="1">
      <c r="D74" s="14"/>
      <c r="G74" s="60"/>
      <c r="H74" s="61"/>
    </row>
    <row r="75" spans="1:15" ht="22.95" customHeight="1">
      <c r="A75" s="2" t="s">
        <v>21</v>
      </c>
      <c r="D75" s="14"/>
      <c r="G75" s="60"/>
      <c r="H75" s="62"/>
    </row>
    <row r="76" spans="1:15" ht="22.95" customHeight="1">
      <c r="A76" s="1" t="s">
        <v>97</v>
      </c>
      <c r="B76" s="8"/>
      <c r="C76" s="8"/>
      <c r="D76" s="8"/>
      <c r="E76" s="8"/>
      <c r="F76" s="8"/>
      <c r="G76" s="30"/>
      <c r="H76" s="8"/>
      <c r="I76" s="31"/>
      <c r="K76" s="32"/>
    </row>
    <row r="77" spans="1:15" ht="22.95" customHeight="1">
      <c r="A77" s="10" t="s">
        <v>154</v>
      </c>
      <c r="B77" s="33"/>
      <c r="C77" s="33"/>
      <c r="D77" s="33"/>
      <c r="E77" s="33"/>
      <c r="F77" s="33"/>
      <c r="G77" s="30"/>
      <c r="H77" s="33"/>
      <c r="I77" s="31"/>
      <c r="K77" s="32"/>
    </row>
    <row r="78" spans="1:15" ht="22.95" customHeight="1">
      <c r="A78" s="10" t="s">
        <v>173</v>
      </c>
      <c r="B78" s="33"/>
      <c r="C78" s="33"/>
      <c r="D78" s="33"/>
      <c r="E78" s="33"/>
      <c r="F78" s="33"/>
      <c r="G78" s="30"/>
      <c r="H78" s="33"/>
      <c r="I78" s="31"/>
      <c r="K78" s="32"/>
    </row>
    <row r="79" spans="1:15" ht="22.95" customHeight="1">
      <c r="B79" s="34"/>
      <c r="C79" s="34"/>
      <c r="D79" s="34"/>
      <c r="E79" s="34"/>
      <c r="F79" s="34"/>
      <c r="H79" s="34"/>
      <c r="I79" s="36"/>
      <c r="K79" s="37"/>
      <c r="O79" s="37" t="s">
        <v>49</v>
      </c>
    </row>
    <row r="80" spans="1:15" ht="22.95" customHeight="1">
      <c r="B80" s="34"/>
      <c r="C80" s="34"/>
      <c r="D80" s="34"/>
      <c r="E80" s="34"/>
      <c r="F80" s="34"/>
      <c r="H80" s="34"/>
      <c r="I80" s="124" t="s">
        <v>87</v>
      </c>
      <c r="J80" s="124"/>
      <c r="K80" s="124"/>
      <c r="M80" s="123" t="s">
        <v>88</v>
      </c>
      <c r="N80" s="123"/>
      <c r="O80" s="123"/>
    </row>
    <row r="81" spans="1:15" ht="22.95" customHeight="1">
      <c r="B81" s="34"/>
      <c r="C81" s="34"/>
      <c r="D81" s="34"/>
      <c r="E81" s="34"/>
      <c r="F81" s="34"/>
      <c r="G81" s="38" t="s">
        <v>13</v>
      </c>
      <c r="H81" s="39"/>
      <c r="I81" s="40" t="s">
        <v>174</v>
      </c>
      <c r="K81" s="42" t="s">
        <v>148</v>
      </c>
      <c r="M81" s="40" t="s">
        <v>174</v>
      </c>
      <c r="N81" s="41"/>
      <c r="O81" s="42" t="s">
        <v>148</v>
      </c>
    </row>
    <row r="82" spans="1:15" ht="22.95" customHeight="1">
      <c r="B82" s="34"/>
      <c r="C82" s="34"/>
      <c r="D82" s="34"/>
      <c r="E82" s="34"/>
      <c r="F82" s="34"/>
      <c r="G82" s="14"/>
      <c r="H82" s="39"/>
      <c r="I82" s="43" t="s">
        <v>76</v>
      </c>
      <c r="K82" s="14" t="s">
        <v>77</v>
      </c>
      <c r="M82" s="43" t="s">
        <v>76</v>
      </c>
      <c r="N82" s="14"/>
      <c r="O82" s="14" t="s">
        <v>77</v>
      </c>
    </row>
    <row r="83" spans="1:15" ht="22.95" customHeight="1">
      <c r="B83" s="34"/>
      <c r="C83" s="34"/>
      <c r="D83" s="34"/>
      <c r="E83" s="34"/>
      <c r="F83" s="34"/>
      <c r="G83" s="14"/>
      <c r="H83" s="39"/>
      <c r="I83" s="43" t="s">
        <v>78</v>
      </c>
      <c r="K83" s="14"/>
      <c r="M83" s="43" t="s">
        <v>78</v>
      </c>
      <c r="N83" s="14"/>
      <c r="O83" s="14"/>
    </row>
    <row r="84" spans="1:15" ht="22.95" customHeight="1">
      <c r="A84" s="18" t="s">
        <v>18</v>
      </c>
      <c r="E84" s="46"/>
      <c r="F84" s="46"/>
      <c r="H84" s="46"/>
      <c r="I84" s="48"/>
      <c r="K84" s="69"/>
    </row>
    <row r="85" spans="1:15" ht="22.95" customHeight="1">
      <c r="A85" s="2" t="s">
        <v>14</v>
      </c>
      <c r="E85" s="46"/>
      <c r="F85" s="46"/>
      <c r="H85" s="46"/>
      <c r="I85" s="70"/>
      <c r="K85" s="71"/>
    </row>
    <row r="86" spans="1:15" ht="22.95" customHeight="1">
      <c r="B86" s="2" t="s">
        <v>83</v>
      </c>
      <c r="E86" s="46"/>
      <c r="F86" s="46"/>
      <c r="H86" s="46"/>
      <c r="I86" s="70"/>
      <c r="K86" s="71"/>
    </row>
    <row r="87" spans="1:15" ht="22.95" customHeight="1" thickBot="1">
      <c r="C87" s="2" t="s">
        <v>136</v>
      </c>
      <c r="E87" s="46"/>
      <c r="F87" s="46"/>
      <c r="H87" s="46"/>
      <c r="I87" s="72">
        <v>601733</v>
      </c>
      <c r="K87" s="72">
        <v>601733</v>
      </c>
      <c r="M87" s="72">
        <v>601733</v>
      </c>
      <c r="O87" s="72">
        <v>601733</v>
      </c>
    </row>
    <row r="88" spans="1:15" ht="22.95" customHeight="1" thickTop="1">
      <c r="B88" s="2" t="s">
        <v>85</v>
      </c>
      <c r="E88" s="46"/>
      <c r="F88" s="46"/>
      <c r="H88" s="46"/>
      <c r="I88" s="73"/>
      <c r="K88" s="73"/>
    </row>
    <row r="89" spans="1:15" ht="22.95" customHeight="1">
      <c r="C89" s="2" t="s">
        <v>137</v>
      </c>
      <c r="E89" s="46"/>
      <c r="F89" s="46"/>
      <c r="H89" s="46"/>
      <c r="I89" s="48">
        <v>442931</v>
      </c>
      <c r="K89" s="70">
        <v>442931</v>
      </c>
      <c r="M89" s="48">
        <v>442931</v>
      </c>
      <c r="O89" s="27">
        <v>442931</v>
      </c>
    </row>
    <row r="90" spans="1:15" ht="22.95" customHeight="1">
      <c r="A90" s="2" t="s">
        <v>55</v>
      </c>
      <c r="E90" s="46"/>
      <c r="F90" s="46"/>
      <c r="H90" s="46"/>
      <c r="I90" s="48">
        <v>519409</v>
      </c>
      <c r="K90" s="48">
        <v>519409</v>
      </c>
      <c r="M90" s="48">
        <v>519409</v>
      </c>
      <c r="O90" s="27">
        <v>519409</v>
      </c>
    </row>
    <row r="91" spans="1:15" ht="22.95" customHeight="1">
      <c r="A91" s="2" t="s">
        <v>161</v>
      </c>
      <c r="E91" s="46"/>
      <c r="F91" s="46"/>
      <c r="H91" s="46"/>
      <c r="I91" s="48"/>
      <c r="K91" s="48"/>
      <c r="M91" s="48"/>
    </row>
    <row r="92" spans="1:15" ht="22.95" customHeight="1">
      <c r="B92" s="2" t="s">
        <v>74</v>
      </c>
      <c r="E92" s="46"/>
      <c r="F92" s="46"/>
      <c r="H92" s="46"/>
      <c r="I92" s="48">
        <v>30000</v>
      </c>
      <c r="K92" s="48">
        <v>30000</v>
      </c>
      <c r="M92" s="48">
        <v>30000</v>
      </c>
      <c r="O92" s="27">
        <v>30000</v>
      </c>
    </row>
    <row r="93" spans="1:15" ht="22.95" customHeight="1">
      <c r="B93" s="2" t="s">
        <v>75</v>
      </c>
      <c r="E93" s="46"/>
      <c r="F93" s="46"/>
      <c r="H93" s="46"/>
      <c r="I93" s="48">
        <v>-63539</v>
      </c>
      <c r="K93" s="58">
        <v>-1524</v>
      </c>
      <c r="M93" s="48">
        <v>-83428</v>
      </c>
      <c r="O93" s="58">
        <v>-13123</v>
      </c>
    </row>
    <row r="94" spans="1:15" ht="22.95" customHeight="1">
      <c r="A94" s="74" t="s">
        <v>19</v>
      </c>
      <c r="B94" s="18"/>
      <c r="E94" s="46"/>
      <c r="F94" s="46"/>
      <c r="H94" s="46"/>
      <c r="I94" s="51">
        <f>SUM(I89:I93)</f>
        <v>928801</v>
      </c>
      <c r="K94" s="51">
        <f>SUM(K89:K93)</f>
        <v>990816</v>
      </c>
      <c r="M94" s="51">
        <f>SUM(M89:M93)</f>
        <v>908912</v>
      </c>
      <c r="O94" s="51">
        <f>SUM(O89:O93)</f>
        <v>979217</v>
      </c>
    </row>
    <row r="95" spans="1:15" ht="22.95" customHeight="1" thickBot="1">
      <c r="A95" s="74" t="s">
        <v>20</v>
      </c>
      <c r="B95" s="18"/>
      <c r="E95" s="46"/>
      <c r="F95" s="46"/>
      <c r="H95" s="46"/>
      <c r="I95" s="59">
        <f>SUM(I73,I94)</f>
        <v>1343433</v>
      </c>
      <c r="K95" s="59">
        <f>SUM(K73,K94)</f>
        <v>1424489</v>
      </c>
      <c r="M95" s="59">
        <f>SUM(M73,M94)</f>
        <v>1312960</v>
      </c>
      <c r="O95" s="59">
        <f>SUM(O73,O94)</f>
        <v>1405686</v>
      </c>
    </row>
    <row r="96" spans="1:15" ht="22.95" customHeight="1" thickTop="1">
      <c r="A96" s="75"/>
      <c r="E96" s="46"/>
      <c r="F96" s="46"/>
      <c r="H96" s="46"/>
      <c r="I96" s="27">
        <f>SUM(I95-I46)</f>
        <v>0</v>
      </c>
      <c r="K96" s="27">
        <f>SUM(K95-K46)</f>
        <v>0</v>
      </c>
      <c r="M96" s="27">
        <f>SUM(M95-M46)</f>
        <v>0</v>
      </c>
      <c r="O96" s="27">
        <f>SUM(O95-O46)</f>
        <v>0</v>
      </c>
    </row>
    <row r="97" spans="1:11" ht="22.95" customHeight="1">
      <c r="A97" s="2" t="s">
        <v>21</v>
      </c>
      <c r="D97" s="14"/>
      <c r="G97" s="61"/>
      <c r="H97" s="62"/>
      <c r="K97" s="2"/>
    </row>
    <row r="98" spans="1:11" ht="22.95" customHeight="1">
      <c r="D98" s="14"/>
      <c r="G98" s="61"/>
      <c r="H98" s="62"/>
    </row>
    <row r="99" spans="1:11" ht="22.95" customHeight="1">
      <c r="A99" s="76"/>
      <c r="B99" s="76"/>
      <c r="C99" s="76"/>
      <c r="D99" s="76"/>
      <c r="E99" s="76"/>
      <c r="F99" s="76"/>
      <c r="G99" s="61"/>
      <c r="H99" s="62"/>
    </row>
    <row r="100" spans="1:11" ht="22.95" customHeight="1">
      <c r="G100" s="61"/>
      <c r="H100" s="62"/>
    </row>
    <row r="101" spans="1:11" ht="22.95" customHeight="1">
      <c r="G101" s="77" t="s">
        <v>79</v>
      </c>
      <c r="H101" s="62"/>
    </row>
    <row r="102" spans="1:11" ht="22.95" customHeight="1">
      <c r="A102" s="76"/>
      <c r="B102" s="76"/>
      <c r="C102" s="76"/>
      <c r="D102" s="76"/>
      <c r="E102" s="76"/>
      <c r="F102" s="76"/>
      <c r="G102" s="61"/>
      <c r="H102" s="62"/>
    </row>
    <row r="103" spans="1:11" ht="22.95" customHeight="1">
      <c r="E103" s="46"/>
      <c r="F103" s="46"/>
      <c r="H103" s="46"/>
    </row>
    <row r="104" spans="1:11" ht="22.95" customHeight="1">
      <c r="E104" s="46"/>
      <c r="F104" s="46"/>
      <c r="H104" s="46"/>
    </row>
    <row r="105" spans="1:11" ht="22.95" customHeight="1">
      <c r="E105" s="46"/>
      <c r="F105" s="46"/>
      <c r="H105" s="46"/>
    </row>
    <row r="106" spans="1:11" ht="22.95" customHeight="1">
      <c r="E106" s="46"/>
      <c r="F106" s="46"/>
      <c r="H106" s="46"/>
    </row>
    <row r="107" spans="1:11" ht="22.95" customHeight="1">
      <c r="E107" s="46"/>
      <c r="F107" s="46"/>
      <c r="H107" s="46"/>
    </row>
    <row r="108" spans="1:11" ht="22.95" customHeight="1">
      <c r="E108" s="46"/>
      <c r="F108" s="46"/>
      <c r="H108" s="46"/>
    </row>
    <row r="109" spans="1:11" ht="22.95" customHeight="1">
      <c r="E109" s="46"/>
      <c r="F109" s="46"/>
      <c r="H109" s="46"/>
    </row>
    <row r="110" spans="1:11" ht="22.95" customHeight="1">
      <c r="E110" s="46"/>
      <c r="F110" s="46"/>
      <c r="H110" s="46"/>
    </row>
    <row r="111" spans="1:11" ht="22.95" customHeight="1">
      <c r="E111" s="46"/>
      <c r="F111" s="46"/>
      <c r="H111" s="46"/>
    </row>
    <row r="112" spans="1:11" ht="22.95" customHeight="1">
      <c r="E112" s="46"/>
      <c r="F112" s="46"/>
      <c r="H112" s="46"/>
    </row>
    <row r="113" spans="5:8" ht="22.95" customHeight="1">
      <c r="E113" s="46"/>
      <c r="F113" s="46"/>
      <c r="H113" s="46"/>
    </row>
    <row r="114" spans="5:8" ht="22.95" customHeight="1">
      <c r="E114" s="46"/>
      <c r="F114" s="46"/>
      <c r="H114" s="46"/>
    </row>
    <row r="115" spans="5:8" ht="22.95" customHeight="1">
      <c r="E115" s="46"/>
      <c r="F115" s="46"/>
      <c r="H115" s="46"/>
    </row>
    <row r="116" spans="5:8" ht="22.95" customHeight="1">
      <c r="E116" s="46"/>
      <c r="F116" s="46"/>
      <c r="H116" s="46"/>
    </row>
    <row r="117" spans="5:8" ht="22.95" customHeight="1">
      <c r="E117" s="46"/>
      <c r="F117" s="46"/>
      <c r="H117" s="46"/>
    </row>
    <row r="118" spans="5:8" ht="22.95" customHeight="1">
      <c r="E118" s="46"/>
      <c r="F118" s="46"/>
      <c r="H118" s="46"/>
    </row>
    <row r="119" spans="5:8" ht="22.95" customHeight="1">
      <c r="E119" s="46"/>
      <c r="F119" s="46"/>
      <c r="H119" s="46"/>
    </row>
    <row r="120" spans="5:8" ht="22.95" customHeight="1">
      <c r="E120" s="46"/>
      <c r="F120" s="46"/>
      <c r="H120" s="46"/>
    </row>
    <row r="121" spans="5:8" ht="22.95" customHeight="1">
      <c r="E121" s="46"/>
      <c r="F121" s="46"/>
      <c r="H121" s="46"/>
    </row>
    <row r="122" spans="5:8" ht="22.95" customHeight="1">
      <c r="E122" s="46"/>
      <c r="F122" s="46"/>
      <c r="H122" s="46"/>
    </row>
    <row r="123" spans="5:8" ht="22.95" customHeight="1">
      <c r="E123" s="46"/>
      <c r="F123" s="46"/>
      <c r="H123" s="46"/>
    </row>
  </sheetData>
  <mergeCells count="6">
    <mergeCell ref="M5:O5"/>
    <mergeCell ref="M53:O53"/>
    <mergeCell ref="M80:O80"/>
    <mergeCell ref="I5:K5"/>
    <mergeCell ref="I53:K53"/>
    <mergeCell ref="I80:K80"/>
  </mergeCells>
  <phoneticPr fontId="2" type="noConversion"/>
  <printOptions horizontalCentered="1"/>
  <pageMargins left="0.78740157480314965" right="0.39370078740157483" top="0.78740157480314965" bottom="0.19685039370078741" header="0.19685039370078741" footer="0.19685039370078741"/>
  <pageSetup paperSize="9" scale="75" firstPageNumber="2" fitToHeight="0" orientation="portrait" useFirstPageNumber="1" r:id="rId1"/>
  <headerFooter alignWithMargins="0"/>
  <rowBreaks count="2" manualBreakCount="2">
    <brk id="48" max="16383" man="1"/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showGridLines="0" view="pageBreakPreview" topLeftCell="A10" zoomScale="70" zoomScaleNormal="100" zoomScaleSheetLayoutView="70" workbookViewId="0">
      <selection activeCell="Q27" sqref="Q27"/>
    </sheetView>
  </sheetViews>
  <sheetFormatPr defaultColWidth="9.125" defaultRowHeight="23.7" customHeight="1"/>
  <cols>
    <col min="1" max="1" width="30.75" style="2" customWidth="1"/>
    <col min="2" max="2" width="24" style="2" customWidth="1"/>
    <col min="3" max="3" width="8.75" style="2" customWidth="1"/>
    <col min="4" max="4" width="1.125" style="2" customWidth="1"/>
    <col min="5" max="5" width="16" style="2" customWidth="1"/>
    <col min="6" max="6" width="1.125" style="2" customWidth="1"/>
    <col min="7" max="7" width="16" style="2" customWidth="1"/>
    <col min="8" max="8" width="1.125" style="2" customWidth="1"/>
    <col min="9" max="9" width="16" style="2" customWidth="1"/>
    <col min="10" max="10" width="1.125" style="2" customWidth="1"/>
    <col min="11" max="11" width="16" style="2" customWidth="1"/>
    <col min="12" max="16384" width="9.125" style="2"/>
  </cols>
  <sheetData>
    <row r="1" spans="1:18" ht="23.7" customHeight="1">
      <c r="C1" s="47"/>
      <c r="D1" s="62"/>
      <c r="E1" s="5"/>
      <c r="G1" s="5"/>
      <c r="K1" s="5" t="s">
        <v>50</v>
      </c>
    </row>
    <row r="2" spans="1:18" ht="23.7" customHeight="1">
      <c r="A2" s="1" t="s">
        <v>97</v>
      </c>
      <c r="B2" s="14"/>
      <c r="C2" s="45"/>
      <c r="D2" s="14"/>
      <c r="E2" s="45"/>
      <c r="G2" s="45"/>
    </row>
    <row r="3" spans="1:18" ht="23.7" customHeight="1">
      <c r="A3" s="10" t="s">
        <v>114</v>
      </c>
      <c r="B3" s="11"/>
      <c r="C3" s="45"/>
      <c r="D3" s="11"/>
      <c r="E3" s="45"/>
      <c r="G3" s="45"/>
    </row>
    <row r="4" spans="1:18" ht="23.7" customHeight="1">
      <c r="A4" s="9" t="s">
        <v>175</v>
      </c>
      <c r="B4" s="34"/>
      <c r="C4" s="45"/>
      <c r="D4" s="11"/>
      <c r="E4" s="45"/>
      <c r="G4" s="45"/>
    </row>
    <row r="5" spans="1:18" ht="23.7" customHeight="1">
      <c r="B5" s="34"/>
      <c r="C5" s="37"/>
      <c r="D5" s="34"/>
      <c r="E5" s="78"/>
      <c r="G5" s="78"/>
      <c r="K5" s="78" t="s">
        <v>70</v>
      </c>
    </row>
    <row r="6" spans="1:18" ht="23.7" customHeight="1">
      <c r="B6" s="34"/>
      <c r="C6" s="37"/>
      <c r="D6" s="34"/>
      <c r="E6" s="125" t="s">
        <v>87</v>
      </c>
      <c r="F6" s="125"/>
      <c r="G6" s="125"/>
      <c r="I6" s="123" t="s">
        <v>88</v>
      </c>
      <c r="J6" s="123"/>
      <c r="K6" s="123"/>
    </row>
    <row r="7" spans="1:18" ht="23.7" customHeight="1">
      <c r="B7" s="34"/>
      <c r="C7" s="79" t="s">
        <v>13</v>
      </c>
      <c r="D7" s="34"/>
      <c r="E7" s="42">
        <v>2567</v>
      </c>
      <c r="G7" s="42">
        <v>2566</v>
      </c>
      <c r="I7" s="42">
        <v>2567</v>
      </c>
      <c r="J7" s="41"/>
      <c r="K7" s="42">
        <v>2566</v>
      </c>
    </row>
    <row r="8" spans="1:18" ht="23.7" customHeight="1">
      <c r="A8" s="18" t="s">
        <v>48</v>
      </c>
      <c r="C8" s="41"/>
      <c r="D8" s="41"/>
      <c r="E8" s="14"/>
      <c r="G8" s="14"/>
      <c r="I8" s="14"/>
      <c r="J8" s="41"/>
      <c r="K8" s="14"/>
    </row>
    <row r="9" spans="1:18" ht="23.7" customHeight="1">
      <c r="A9" s="18" t="s">
        <v>16</v>
      </c>
      <c r="C9" s="35"/>
      <c r="D9" s="46"/>
      <c r="E9" s="47"/>
      <c r="G9" s="47"/>
      <c r="I9" s="47"/>
      <c r="J9" s="46"/>
      <c r="K9" s="47"/>
    </row>
    <row r="10" spans="1:18" ht="23.7" customHeight="1">
      <c r="A10" s="2" t="s">
        <v>24</v>
      </c>
      <c r="C10" s="35" t="s">
        <v>160</v>
      </c>
      <c r="D10" s="46"/>
      <c r="E10" s="112">
        <v>15166</v>
      </c>
      <c r="F10" s="49"/>
      <c r="G10" s="112">
        <v>16633</v>
      </c>
      <c r="H10" s="49"/>
      <c r="I10" s="112">
        <v>14236</v>
      </c>
      <c r="J10" s="49"/>
      <c r="K10" s="112">
        <v>16172</v>
      </c>
      <c r="N10" s="27"/>
      <c r="Q10" s="27"/>
      <c r="R10" s="27"/>
    </row>
    <row r="11" spans="1:18" ht="23.7" customHeight="1">
      <c r="A11" s="2" t="s">
        <v>26</v>
      </c>
      <c r="C11" s="35" t="s">
        <v>135</v>
      </c>
      <c r="D11" s="46"/>
      <c r="E11" s="112">
        <v>10846</v>
      </c>
      <c r="F11" s="49"/>
      <c r="G11" s="112">
        <v>10371</v>
      </c>
      <c r="H11" s="49"/>
      <c r="I11" s="112">
        <v>1431</v>
      </c>
      <c r="J11" s="49"/>
      <c r="K11" s="112">
        <v>6375</v>
      </c>
      <c r="N11" s="27"/>
      <c r="Q11" s="27"/>
      <c r="R11" s="27"/>
    </row>
    <row r="12" spans="1:18" ht="23.7" customHeight="1">
      <c r="A12" s="75" t="s">
        <v>25</v>
      </c>
      <c r="C12" s="35"/>
      <c r="D12" s="46"/>
      <c r="E12" s="112">
        <v>2034</v>
      </c>
      <c r="F12" s="49"/>
      <c r="G12" s="112">
        <v>2661</v>
      </c>
      <c r="H12" s="49"/>
      <c r="I12" s="112">
        <v>1951</v>
      </c>
      <c r="J12" s="49"/>
      <c r="K12" s="112">
        <v>4091</v>
      </c>
      <c r="N12" s="27"/>
      <c r="Q12" s="27"/>
      <c r="R12" s="27"/>
    </row>
    <row r="13" spans="1:18" ht="23.7" customHeight="1">
      <c r="A13" s="18" t="s">
        <v>7</v>
      </c>
      <c r="C13" s="35"/>
      <c r="D13" s="46"/>
      <c r="E13" s="80">
        <f>SUM(E10:E12)</f>
        <v>28046</v>
      </c>
      <c r="F13" s="49"/>
      <c r="G13" s="80">
        <f>SUM(G10:G12)</f>
        <v>29665</v>
      </c>
      <c r="H13" s="49"/>
      <c r="I13" s="80">
        <f>SUM(I10:I12)</f>
        <v>17618</v>
      </c>
      <c r="J13" s="49"/>
      <c r="K13" s="80">
        <f>SUM(K10:K12)</f>
        <v>26638</v>
      </c>
      <c r="N13" s="27"/>
      <c r="Q13" s="27"/>
      <c r="R13" s="27"/>
    </row>
    <row r="14" spans="1:18" ht="23.7" customHeight="1">
      <c r="A14" s="18" t="s">
        <v>15</v>
      </c>
      <c r="C14" s="35"/>
      <c r="D14" s="46"/>
      <c r="E14" s="81"/>
      <c r="F14" s="49"/>
      <c r="G14" s="81"/>
      <c r="H14" s="49"/>
      <c r="I14" s="81"/>
      <c r="J14" s="49"/>
      <c r="K14" s="81"/>
      <c r="N14" s="27"/>
      <c r="Q14" s="27"/>
      <c r="R14" s="27"/>
    </row>
    <row r="15" spans="1:18" ht="23.7" customHeight="1">
      <c r="A15" s="2" t="s">
        <v>104</v>
      </c>
      <c r="C15" s="35"/>
      <c r="D15" s="46"/>
      <c r="E15" s="112">
        <v>5065</v>
      </c>
      <c r="F15" s="49"/>
      <c r="G15" s="81">
        <v>5096</v>
      </c>
      <c r="H15" s="49"/>
      <c r="I15" s="112">
        <v>2556</v>
      </c>
      <c r="J15" s="49"/>
      <c r="K15" s="81">
        <v>2925</v>
      </c>
      <c r="N15" s="27"/>
      <c r="Q15" s="27"/>
      <c r="R15" s="27"/>
    </row>
    <row r="16" spans="1:18" ht="23.7" customHeight="1">
      <c r="A16" s="77" t="s">
        <v>31</v>
      </c>
      <c r="C16" s="35"/>
      <c r="D16" s="46"/>
      <c r="E16" s="112">
        <v>17577</v>
      </c>
      <c r="F16" s="49"/>
      <c r="G16" s="81">
        <v>18346</v>
      </c>
      <c r="H16" s="49"/>
      <c r="I16" s="112">
        <v>16034</v>
      </c>
      <c r="J16" s="49"/>
      <c r="K16" s="81">
        <v>16878</v>
      </c>
      <c r="N16" s="27"/>
      <c r="Q16" s="27"/>
      <c r="R16" s="27"/>
    </row>
    <row r="17" spans="1:18" ht="23.7" customHeight="1">
      <c r="A17" s="77" t="s">
        <v>117</v>
      </c>
      <c r="C17" s="35"/>
      <c r="D17" s="46"/>
      <c r="E17" s="112">
        <v>30144</v>
      </c>
      <c r="F17" s="49"/>
      <c r="G17" s="81">
        <v>33062</v>
      </c>
      <c r="H17" s="49"/>
      <c r="I17" s="112">
        <v>28718</v>
      </c>
      <c r="J17" s="49"/>
      <c r="K17" s="81">
        <v>31892</v>
      </c>
      <c r="N17" s="27"/>
      <c r="Q17" s="27"/>
      <c r="R17" s="27"/>
    </row>
    <row r="18" spans="1:18" ht="23.7" customHeight="1">
      <c r="A18" s="18" t="s">
        <v>9</v>
      </c>
      <c r="C18" s="35"/>
      <c r="D18" s="46"/>
      <c r="E18" s="80">
        <f>SUM(E15:E17)</f>
        <v>52786</v>
      </c>
      <c r="F18" s="49"/>
      <c r="G18" s="80">
        <f>SUM(G15:G17)</f>
        <v>56504</v>
      </c>
      <c r="H18" s="49"/>
      <c r="I18" s="80">
        <f>SUM(I15:I17)</f>
        <v>47308</v>
      </c>
      <c r="J18" s="49"/>
      <c r="K18" s="80">
        <f>SUM(K15:K17)</f>
        <v>51695</v>
      </c>
      <c r="N18" s="27"/>
      <c r="Q18" s="27"/>
      <c r="R18" s="27"/>
    </row>
    <row r="19" spans="1:18" ht="23.7" customHeight="1">
      <c r="A19" s="82" t="s">
        <v>140</v>
      </c>
      <c r="B19" s="18"/>
      <c r="C19" s="35"/>
      <c r="D19" s="46"/>
      <c r="E19" s="81">
        <f>E13-E18</f>
        <v>-24740</v>
      </c>
      <c r="F19" s="49"/>
      <c r="G19" s="81">
        <f>G13-G18</f>
        <v>-26839</v>
      </c>
      <c r="H19" s="49"/>
      <c r="I19" s="81">
        <f>I13-I18</f>
        <v>-29690</v>
      </c>
      <c r="J19" s="49"/>
      <c r="K19" s="81">
        <f>K13-K18</f>
        <v>-25057</v>
      </c>
      <c r="N19" s="27"/>
      <c r="Q19" s="27"/>
      <c r="R19" s="27"/>
    </row>
    <row r="20" spans="1:18" ht="23.7" customHeight="1">
      <c r="A20" s="2" t="s">
        <v>118</v>
      </c>
      <c r="C20" s="83"/>
      <c r="D20" s="46"/>
      <c r="E20" s="84">
        <v>-9199</v>
      </c>
      <c r="F20" s="49"/>
      <c r="G20" s="84">
        <v>-8139</v>
      </c>
      <c r="H20" s="49"/>
      <c r="I20" s="84">
        <v>-9192</v>
      </c>
      <c r="J20" s="49"/>
      <c r="K20" s="84">
        <v>-8123</v>
      </c>
      <c r="N20" s="27"/>
      <c r="Q20" s="27"/>
      <c r="R20" s="27"/>
    </row>
    <row r="21" spans="1:18" ht="23.7" customHeight="1">
      <c r="A21" s="82" t="s">
        <v>145</v>
      </c>
      <c r="C21" s="35"/>
      <c r="D21" s="46"/>
      <c r="E21" s="85">
        <f>SUM(E19:E20)</f>
        <v>-33939</v>
      </c>
      <c r="F21" s="49"/>
      <c r="G21" s="85">
        <f>SUM(G19:G20)</f>
        <v>-34978</v>
      </c>
      <c r="H21" s="49"/>
      <c r="I21" s="85">
        <f>SUM(I19:I20)</f>
        <v>-38882</v>
      </c>
      <c r="J21" s="49"/>
      <c r="K21" s="85">
        <f>SUM(K19:K20)</f>
        <v>-33180</v>
      </c>
      <c r="N21" s="27"/>
      <c r="Q21" s="27"/>
      <c r="R21" s="27"/>
    </row>
    <row r="22" spans="1:18" ht="23.7" customHeight="1">
      <c r="A22" s="2" t="s">
        <v>185</v>
      </c>
      <c r="C22" s="35" t="s">
        <v>129</v>
      </c>
      <c r="D22" s="46"/>
      <c r="E22" s="112">
        <v>-1167</v>
      </c>
      <c r="F22" s="49"/>
      <c r="G22" s="68">
        <v>6717</v>
      </c>
      <c r="H22" s="49"/>
      <c r="I22" s="112">
        <v>-575</v>
      </c>
      <c r="J22" s="49"/>
      <c r="K22" s="68">
        <v>6651</v>
      </c>
      <c r="N22" s="27"/>
      <c r="Q22" s="27"/>
      <c r="R22" s="27"/>
    </row>
    <row r="23" spans="1:18" ht="23.7" customHeight="1">
      <c r="A23" s="18" t="s">
        <v>134</v>
      </c>
      <c r="C23" s="35"/>
      <c r="D23" s="46"/>
      <c r="E23" s="113">
        <f>SUM(E21:E22)</f>
        <v>-35106</v>
      </c>
      <c r="F23" s="49"/>
      <c r="G23" s="80">
        <f>SUM(G21:G22)</f>
        <v>-28261</v>
      </c>
      <c r="H23" s="49"/>
      <c r="I23" s="80">
        <f>SUM(I21:I22)</f>
        <v>-39457</v>
      </c>
      <c r="J23" s="49"/>
      <c r="K23" s="80">
        <f>SUM(K21:K22)</f>
        <v>-26529</v>
      </c>
      <c r="N23" s="27"/>
      <c r="Q23" s="27"/>
      <c r="R23" s="27"/>
    </row>
    <row r="24" spans="1:18" ht="23.7" customHeight="1">
      <c r="A24" s="18"/>
      <c r="C24" s="35"/>
      <c r="D24" s="46"/>
      <c r="E24" s="86"/>
      <c r="F24" s="49"/>
      <c r="G24" s="20"/>
      <c r="H24" s="49"/>
      <c r="I24" s="86"/>
      <c r="J24" s="27"/>
      <c r="K24" s="20"/>
    </row>
    <row r="25" spans="1:18" ht="23.7" customHeight="1">
      <c r="A25" s="18" t="s">
        <v>67</v>
      </c>
      <c r="C25" s="35"/>
      <c r="D25" s="46"/>
      <c r="E25" s="114">
        <v>0</v>
      </c>
      <c r="F25" s="49"/>
      <c r="G25" s="57">
        <v>0</v>
      </c>
      <c r="H25" s="49"/>
      <c r="I25" s="114">
        <v>0</v>
      </c>
      <c r="J25" s="27"/>
      <c r="K25" s="57">
        <v>0</v>
      </c>
    </row>
    <row r="26" spans="1:18" ht="23.7" customHeight="1">
      <c r="A26" s="18"/>
      <c r="C26" s="35"/>
      <c r="D26" s="46"/>
      <c r="E26" s="86"/>
      <c r="F26" s="49"/>
      <c r="G26" s="20"/>
      <c r="H26" s="49"/>
      <c r="I26" s="86"/>
      <c r="J26" s="27"/>
      <c r="K26" s="20"/>
    </row>
    <row r="27" spans="1:18" ht="23.7" customHeight="1" thickBot="1">
      <c r="A27" s="18" t="s">
        <v>51</v>
      </c>
      <c r="C27" s="35"/>
      <c r="D27" s="46"/>
      <c r="E27" s="115">
        <f>SUM(E23:E25)</f>
        <v>-35106</v>
      </c>
      <c r="F27" s="49"/>
      <c r="G27" s="59">
        <f>SUM(G23:G25)</f>
        <v>-28261</v>
      </c>
      <c r="H27" s="49"/>
      <c r="I27" s="115">
        <f>SUM(I23:I25)</f>
        <v>-39457</v>
      </c>
      <c r="J27" s="27"/>
      <c r="K27" s="59">
        <f>SUM(K23:K25)</f>
        <v>-26529</v>
      </c>
    </row>
    <row r="28" spans="1:18" ht="23.7" customHeight="1" thickTop="1">
      <c r="A28" s="18"/>
      <c r="C28" s="35"/>
      <c r="D28" s="46"/>
      <c r="E28" s="86"/>
      <c r="F28" s="49"/>
      <c r="G28" s="20"/>
      <c r="H28" s="49"/>
      <c r="I28" s="86"/>
      <c r="J28" s="27"/>
      <c r="K28" s="20"/>
    </row>
    <row r="29" spans="1:18" ht="23.7" customHeight="1">
      <c r="A29" s="18" t="s">
        <v>167</v>
      </c>
      <c r="C29" s="87">
        <v>20</v>
      </c>
      <c r="D29" s="14"/>
      <c r="E29" s="49"/>
      <c r="F29" s="49"/>
      <c r="H29" s="49"/>
      <c r="I29" s="49"/>
    </row>
    <row r="30" spans="1:18" ht="23.7" customHeight="1">
      <c r="A30" s="2" t="s">
        <v>142</v>
      </c>
      <c r="C30" s="88"/>
      <c r="D30" s="14"/>
    </row>
    <row r="31" spans="1:18" ht="23.7" customHeight="1" thickBot="1">
      <c r="A31" s="2" t="s">
        <v>143</v>
      </c>
      <c r="C31" s="88"/>
      <c r="D31" s="14"/>
      <c r="E31" s="89">
        <f>E23/E32</f>
        <v>-7.925839464837639E-2</v>
      </c>
      <c r="F31" s="122"/>
      <c r="G31" s="89">
        <f>G23/G32</f>
        <v>-6.3804520342897658E-2</v>
      </c>
      <c r="H31" s="122"/>
      <c r="I31" s="89">
        <f>I23/I32</f>
        <v>-8.9081595101720132E-2</v>
      </c>
      <c r="J31" s="90"/>
      <c r="K31" s="89">
        <f>K23/K32</f>
        <v>-5.9894204740693242E-2</v>
      </c>
    </row>
    <row r="32" spans="1:18" ht="23.7" customHeight="1" thickTop="1" thickBot="1">
      <c r="A32" s="2" t="s">
        <v>107</v>
      </c>
      <c r="C32" s="88"/>
      <c r="D32" s="14"/>
      <c r="E32" s="116">
        <v>442931</v>
      </c>
      <c r="F32" s="49"/>
      <c r="G32" s="116">
        <v>442931</v>
      </c>
      <c r="H32" s="49"/>
      <c r="I32" s="116">
        <v>442931</v>
      </c>
      <c r="J32" s="49"/>
      <c r="K32" s="116">
        <v>442931</v>
      </c>
    </row>
    <row r="33" spans="1:11" ht="23.7" customHeight="1" thickTop="1">
      <c r="C33" s="88"/>
      <c r="D33" s="14"/>
      <c r="E33" s="88"/>
      <c r="G33" s="88"/>
    </row>
    <row r="34" spans="1:11" ht="23.7" customHeight="1">
      <c r="A34" s="2" t="s">
        <v>21</v>
      </c>
      <c r="C34" s="47"/>
      <c r="D34" s="62"/>
      <c r="E34" s="47"/>
      <c r="G34" s="47"/>
    </row>
    <row r="35" spans="1:11" ht="23.7" customHeight="1">
      <c r="C35" s="47"/>
      <c r="D35" s="62"/>
      <c r="E35" s="5"/>
      <c r="G35" s="5"/>
      <c r="K35" s="5" t="s">
        <v>50</v>
      </c>
    </row>
    <row r="36" spans="1:11" ht="23.7" customHeight="1">
      <c r="A36" s="1" t="s">
        <v>97</v>
      </c>
      <c r="B36" s="14"/>
      <c r="C36" s="45"/>
      <c r="D36" s="14"/>
      <c r="E36" s="45"/>
      <c r="G36" s="45"/>
    </row>
    <row r="37" spans="1:11" ht="23.7" customHeight="1">
      <c r="A37" s="10" t="s">
        <v>114</v>
      </c>
      <c r="B37" s="11"/>
      <c r="C37" s="45"/>
      <c r="D37" s="11"/>
      <c r="E37" s="45"/>
      <c r="G37" s="45"/>
    </row>
    <row r="38" spans="1:11" ht="23.7" customHeight="1">
      <c r="A38" s="9" t="s">
        <v>176</v>
      </c>
      <c r="B38" s="34"/>
      <c r="C38" s="45"/>
      <c r="D38" s="11"/>
      <c r="E38" s="45"/>
      <c r="G38" s="45"/>
    </row>
    <row r="39" spans="1:11" ht="23.7" customHeight="1">
      <c r="B39" s="34"/>
      <c r="C39" s="37"/>
      <c r="D39" s="34"/>
      <c r="E39" s="78"/>
      <c r="G39" s="78"/>
      <c r="K39" s="78" t="s">
        <v>70</v>
      </c>
    </row>
    <row r="40" spans="1:11" ht="23.7" customHeight="1">
      <c r="B40" s="34"/>
      <c r="C40" s="37"/>
      <c r="D40" s="34"/>
      <c r="E40" s="125" t="s">
        <v>87</v>
      </c>
      <c r="F40" s="125"/>
      <c r="G40" s="125"/>
      <c r="I40" s="123" t="s">
        <v>88</v>
      </c>
      <c r="J40" s="123"/>
      <c r="K40" s="123"/>
    </row>
    <row r="41" spans="1:11" ht="23.7" customHeight="1">
      <c r="B41" s="34"/>
      <c r="C41" s="79" t="s">
        <v>13</v>
      </c>
      <c r="D41" s="34"/>
      <c r="E41" s="42">
        <v>2567</v>
      </c>
      <c r="G41" s="42">
        <v>2566</v>
      </c>
      <c r="I41" s="42">
        <v>2567</v>
      </c>
      <c r="J41" s="41"/>
      <c r="K41" s="42">
        <v>2566</v>
      </c>
    </row>
    <row r="42" spans="1:11" ht="23.7" customHeight="1">
      <c r="A42" s="18" t="s">
        <v>48</v>
      </c>
      <c r="C42" s="41"/>
      <c r="D42" s="41"/>
      <c r="E42" s="14"/>
      <c r="G42" s="14"/>
      <c r="I42" s="14"/>
      <c r="J42" s="41"/>
      <c r="K42" s="14"/>
    </row>
    <row r="43" spans="1:11" ht="23.7" customHeight="1">
      <c r="A43" s="18" t="s">
        <v>16</v>
      </c>
      <c r="C43" s="35"/>
      <c r="D43" s="46"/>
      <c r="E43" s="47"/>
      <c r="G43" s="47"/>
      <c r="I43" s="47"/>
      <c r="J43" s="46"/>
      <c r="K43" s="47"/>
    </row>
    <row r="44" spans="1:11" ht="23.7" customHeight="1">
      <c r="A44" s="2" t="s">
        <v>24</v>
      </c>
      <c r="C44" s="35" t="s">
        <v>160</v>
      </c>
      <c r="D44" s="46"/>
      <c r="E44" s="112">
        <v>27871</v>
      </c>
      <c r="F44" s="49"/>
      <c r="G44" s="112">
        <v>34175</v>
      </c>
      <c r="H44" s="49"/>
      <c r="I44" s="112">
        <v>26308</v>
      </c>
      <c r="J44" s="49"/>
      <c r="K44" s="112">
        <v>32999</v>
      </c>
    </row>
    <row r="45" spans="1:11" ht="23.7" customHeight="1">
      <c r="A45" s="2" t="s">
        <v>26</v>
      </c>
      <c r="C45" s="35" t="s">
        <v>135</v>
      </c>
      <c r="D45" s="46"/>
      <c r="E45" s="112">
        <v>20573</v>
      </c>
      <c r="F45" s="49"/>
      <c r="G45" s="112">
        <v>20284</v>
      </c>
      <c r="H45" s="49"/>
      <c r="I45" s="112">
        <v>2526</v>
      </c>
      <c r="J45" s="49"/>
      <c r="K45" s="112">
        <v>12475</v>
      </c>
    </row>
    <row r="46" spans="1:11" ht="23.7" customHeight="1">
      <c r="A46" s="75" t="s">
        <v>25</v>
      </c>
      <c r="C46" s="35"/>
      <c r="D46" s="46"/>
      <c r="E46" s="112">
        <v>3570</v>
      </c>
      <c r="F46" s="49"/>
      <c r="G46" s="112">
        <v>5863</v>
      </c>
      <c r="H46" s="49"/>
      <c r="I46" s="112">
        <v>3421</v>
      </c>
      <c r="J46" s="49"/>
      <c r="K46" s="112">
        <v>6535</v>
      </c>
    </row>
    <row r="47" spans="1:11" ht="23.7" customHeight="1">
      <c r="A47" s="18" t="s">
        <v>7</v>
      </c>
      <c r="C47" s="35"/>
      <c r="D47" s="46"/>
      <c r="E47" s="80">
        <f>SUM(E44:E46)</f>
        <v>52014</v>
      </c>
      <c r="F47" s="49"/>
      <c r="G47" s="80">
        <f>SUM(G44:G46)</f>
        <v>60322</v>
      </c>
      <c r="H47" s="49"/>
      <c r="I47" s="80">
        <f>SUM(I44:I46)</f>
        <v>32255</v>
      </c>
      <c r="J47" s="49"/>
      <c r="K47" s="80">
        <f>SUM(K44:K46)</f>
        <v>52009</v>
      </c>
    </row>
    <row r="48" spans="1:11" ht="23.7" customHeight="1">
      <c r="A48" s="18" t="s">
        <v>15</v>
      </c>
      <c r="C48" s="35"/>
      <c r="D48" s="46"/>
      <c r="E48" s="81"/>
      <c r="F48" s="49"/>
      <c r="G48" s="81"/>
      <c r="H48" s="49"/>
      <c r="I48" s="81"/>
      <c r="J48" s="49"/>
      <c r="K48" s="81"/>
    </row>
    <row r="49" spans="1:11" ht="23.7" customHeight="1">
      <c r="A49" s="2" t="s">
        <v>104</v>
      </c>
      <c r="C49" s="35"/>
      <c r="D49" s="46"/>
      <c r="E49" s="112">
        <v>10254</v>
      </c>
      <c r="F49" s="49"/>
      <c r="G49" s="81">
        <v>11265</v>
      </c>
      <c r="H49" s="49"/>
      <c r="I49" s="112">
        <v>5460</v>
      </c>
      <c r="J49" s="49"/>
      <c r="K49" s="81">
        <v>6666</v>
      </c>
    </row>
    <row r="50" spans="1:11" ht="23.7" customHeight="1">
      <c r="A50" s="77" t="s">
        <v>31</v>
      </c>
      <c r="C50" s="35"/>
      <c r="D50" s="46"/>
      <c r="E50" s="112">
        <v>37206</v>
      </c>
      <c r="F50" s="49"/>
      <c r="G50" s="81">
        <v>36948</v>
      </c>
      <c r="H50" s="49"/>
      <c r="I50" s="112">
        <v>34119</v>
      </c>
      <c r="J50" s="49"/>
      <c r="K50" s="81">
        <v>33997</v>
      </c>
    </row>
    <row r="51" spans="1:11" ht="23.7" customHeight="1">
      <c r="A51" s="77" t="s">
        <v>117</v>
      </c>
      <c r="C51" s="35" t="s">
        <v>139</v>
      </c>
      <c r="D51" s="46"/>
      <c r="E51" s="112">
        <v>51640</v>
      </c>
      <c r="F51" s="49"/>
      <c r="G51" s="81">
        <v>50386</v>
      </c>
      <c r="H51" s="49"/>
      <c r="I51" s="112">
        <v>48646</v>
      </c>
      <c r="J51" s="49"/>
      <c r="K51" s="81">
        <v>47534</v>
      </c>
    </row>
    <row r="52" spans="1:11" ht="23.7" customHeight="1">
      <c r="A52" s="18" t="s">
        <v>9</v>
      </c>
      <c r="C52" s="35"/>
      <c r="D52" s="46"/>
      <c r="E52" s="80">
        <f>SUM(E49:E51)</f>
        <v>99100</v>
      </c>
      <c r="F52" s="49"/>
      <c r="G52" s="80">
        <f>SUM(G49:G51)</f>
        <v>98599</v>
      </c>
      <c r="H52" s="49"/>
      <c r="I52" s="80">
        <f>SUM(I49:I51)</f>
        <v>88225</v>
      </c>
      <c r="J52" s="49"/>
      <c r="K52" s="80">
        <f>SUM(K49:K51)</f>
        <v>88197</v>
      </c>
    </row>
    <row r="53" spans="1:11" ht="23.7" customHeight="1">
      <c r="A53" s="82" t="s">
        <v>140</v>
      </c>
      <c r="B53" s="18"/>
      <c r="C53" s="35"/>
      <c r="D53" s="46"/>
      <c r="E53" s="81">
        <f>E47-E52</f>
        <v>-47086</v>
      </c>
      <c r="F53" s="49"/>
      <c r="G53" s="81">
        <f>G47-G52</f>
        <v>-38277</v>
      </c>
      <c r="H53" s="49"/>
      <c r="I53" s="81">
        <f>I47-I52</f>
        <v>-55970</v>
      </c>
      <c r="J53" s="49"/>
      <c r="K53" s="81">
        <f>K47-K52</f>
        <v>-36188</v>
      </c>
    </row>
    <row r="54" spans="1:11" ht="23.7" customHeight="1">
      <c r="A54" s="2" t="s">
        <v>118</v>
      </c>
      <c r="C54" s="83"/>
      <c r="D54" s="46"/>
      <c r="E54" s="84">
        <v>-16664</v>
      </c>
      <c r="F54" s="49"/>
      <c r="G54" s="84">
        <v>-21907</v>
      </c>
      <c r="H54" s="49"/>
      <c r="I54" s="84">
        <v>-16649</v>
      </c>
      <c r="J54" s="49"/>
      <c r="K54" s="84">
        <v>-21874</v>
      </c>
    </row>
    <row r="55" spans="1:11" ht="23.7" customHeight="1">
      <c r="A55" s="82" t="s">
        <v>145</v>
      </c>
      <c r="C55" s="35"/>
      <c r="D55" s="46"/>
      <c r="E55" s="85">
        <f>SUM(E53:E54)</f>
        <v>-63750</v>
      </c>
      <c r="F55" s="49"/>
      <c r="G55" s="85">
        <f>SUM(G53:G54)</f>
        <v>-60184</v>
      </c>
      <c r="H55" s="49"/>
      <c r="I55" s="85">
        <f>SUM(I53:I54)</f>
        <v>-72619</v>
      </c>
      <c r="J55" s="49"/>
      <c r="K55" s="85">
        <f>SUM(K53:K54)</f>
        <v>-58062</v>
      </c>
    </row>
    <row r="56" spans="1:11" ht="23.7" customHeight="1">
      <c r="A56" s="2" t="s">
        <v>141</v>
      </c>
      <c r="C56" s="35" t="s">
        <v>129</v>
      </c>
      <c r="D56" s="46"/>
      <c r="E56" s="68">
        <v>1735</v>
      </c>
      <c r="F56" s="49"/>
      <c r="G56" s="68">
        <v>8328</v>
      </c>
      <c r="H56" s="49"/>
      <c r="I56" s="112">
        <v>2314</v>
      </c>
      <c r="J56" s="49"/>
      <c r="K56" s="68">
        <v>8370</v>
      </c>
    </row>
    <row r="57" spans="1:11" ht="23.7" customHeight="1">
      <c r="A57" s="18" t="s">
        <v>134</v>
      </c>
      <c r="C57" s="35"/>
      <c r="D57" s="46"/>
      <c r="E57" s="113">
        <f>SUM(E55:E56)</f>
        <v>-62015</v>
      </c>
      <c r="F57" s="49"/>
      <c r="G57" s="80">
        <f>SUM(G55:G56)</f>
        <v>-51856</v>
      </c>
      <c r="H57" s="49"/>
      <c r="I57" s="80">
        <f>SUM(I55:I56)</f>
        <v>-70305</v>
      </c>
      <c r="J57" s="49"/>
      <c r="K57" s="80">
        <f>SUM(K55:K56)</f>
        <v>-49692</v>
      </c>
    </row>
    <row r="58" spans="1:11" ht="23.7" customHeight="1">
      <c r="A58" s="18"/>
      <c r="C58" s="35"/>
      <c r="D58" s="46"/>
      <c r="E58" s="86"/>
      <c r="F58" s="49"/>
      <c r="G58" s="20"/>
      <c r="H58" s="49"/>
      <c r="I58" s="86"/>
      <c r="J58" s="27"/>
      <c r="K58" s="20"/>
    </row>
    <row r="59" spans="1:11" ht="23.7" customHeight="1">
      <c r="A59" s="18" t="s">
        <v>67</v>
      </c>
      <c r="C59" s="35"/>
      <c r="D59" s="46"/>
      <c r="E59" s="114">
        <v>0</v>
      </c>
      <c r="F59" s="49"/>
      <c r="G59" s="57">
        <v>0</v>
      </c>
      <c r="H59" s="49"/>
      <c r="I59" s="114">
        <v>0</v>
      </c>
      <c r="J59" s="27"/>
      <c r="K59" s="57">
        <v>0</v>
      </c>
    </row>
    <row r="60" spans="1:11" ht="23.7" customHeight="1">
      <c r="A60" s="18"/>
      <c r="C60" s="35"/>
      <c r="D60" s="46"/>
      <c r="E60" s="86"/>
      <c r="F60" s="49"/>
      <c r="G60" s="20"/>
      <c r="H60" s="49"/>
      <c r="I60" s="86"/>
      <c r="J60" s="27"/>
      <c r="K60" s="20"/>
    </row>
    <row r="61" spans="1:11" ht="23.7" customHeight="1" thickBot="1">
      <c r="A61" s="18" t="s">
        <v>51</v>
      </c>
      <c r="C61" s="35"/>
      <c r="D61" s="46"/>
      <c r="E61" s="115">
        <f>SUM(E57:E59)</f>
        <v>-62015</v>
      </c>
      <c r="F61" s="49"/>
      <c r="G61" s="59">
        <f>SUM(G57:G59)</f>
        <v>-51856</v>
      </c>
      <c r="H61" s="49"/>
      <c r="I61" s="115">
        <f>SUM(I57:I59)</f>
        <v>-70305</v>
      </c>
      <c r="J61" s="27"/>
      <c r="K61" s="59">
        <f>SUM(K57:K59)</f>
        <v>-49692</v>
      </c>
    </row>
    <row r="62" spans="1:11" ht="23.7" customHeight="1" thickTop="1">
      <c r="A62" s="18"/>
      <c r="C62" s="35"/>
      <c r="D62" s="46"/>
      <c r="E62" s="86"/>
      <c r="F62" s="49"/>
      <c r="G62" s="20"/>
      <c r="H62" s="49"/>
      <c r="I62" s="86"/>
      <c r="J62" s="27"/>
      <c r="K62" s="20"/>
    </row>
    <row r="63" spans="1:11" ht="23.7" customHeight="1">
      <c r="A63" s="18" t="s">
        <v>167</v>
      </c>
      <c r="C63" s="87">
        <v>20</v>
      </c>
      <c r="D63" s="14"/>
      <c r="E63" s="49"/>
      <c r="F63" s="49"/>
      <c r="H63" s="49"/>
      <c r="I63" s="49"/>
    </row>
    <row r="64" spans="1:11" ht="23.7" customHeight="1">
      <c r="A64" s="2" t="s">
        <v>142</v>
      </c>
      <c r="C64" s="88"/>
      <c r="D64" s="14"/>
    </row>
    <row r="65" spans="1:11" ht="23.7" customHeight="1" thickBot="1">
      <c r="A65" s="2" t="s">
        <v>143</v>
      </c>
      <c r="C65" s="88"/>
      <c r="D65" s="14"/>
      <c r="E65" s="89">
        <f>E57/E66</f>
        <v>-0.14001052082604287</v>
      </c>
      <c r="F65" s="122"/>
      <c r="G65" s="89">
        <f>G57/G66</f>
        <v>-0.11707466851496057</v>
      </c>
      <c r="H65" s="122"/>
      <c r="I65" s="89">
        <f>I57/I66</f>
        <v>-0.15872675428001201</v>
      </c>
      <c r="J65" s="90"/>
      <c r="K65" s="89">
        <f>K57/K66</f>
        <v>-0.11218903170019709</v>
      </c>
    </row>
    <row r="66" spans="1:11" ht="23.7" customHeight="1" thickTop="1" thickBot="1">
      <c r="A66" s="2" t="s">
        <v>107</v>
      </c>
      <c r="C66" s="88"/>
      <c r="D66" s="14"/>
      <c r="E66" s="116">
        <v>442931</v>
      </c>
      <c r="F66" s="49"/>
      <c r="G66" s="118">
        <v>442931</v>
      </c>
      <c r="H66" s="49"/>
      <c r="I66" s="116">
        <v>442931</v>
      </c>
      <c r="J66" s="49"/>
      <c r="K66" s="118">
        <v>442931</v>
      </c>
    </row>
    <row r="67" spans="1:11" ht="23.7" customHeight="1" thickTop="1">
      <c r="C67" s="88"/>
      <c r="D67" s="14"/>
      <c r="E67" s="88"/>
      <c r="G67" s="88"/>
    </row>
    <row r="68" spans="1:11" ht="23.7" customHeight="1">
      <c r="A68" s="2" t="s">
        <v>21</v>
      </c>
      <c r="C68" s="47"/>
      <c r="D68" s="62"/>
      <c r="E68" s="47"/>
      <c r="G68" s="47"/>
    </row>
    <row r="69" spans="1:11" ht="23.7" customHeight="1">
      <c r="C69" s="47"/>
      <c r="D69" s="46"/>
      <c r="E69" s="47"/>
      <c r="G69" s="47"/>
    </row>
  </sheetData>
  <mergeCells count="4">
    <mergeCell ref="I6:K6"/>
    <mergeCell ref="E6:G6"/>
    <mergeCell ref="E40:G40"/>
    <mergeCell ref="I40:K40"/>
  </mergeCells>
  <printOptions horizontalCentered="1"/>
  <pageMargins left="0.78740157480314965" right="0.39370078740157483" top="0.78740157480314965" bottom="0.19685039370078741" header="0.19685039370078741" footer="0.19685039370078741"/>
  <pageSetup paperSize="9" scale="77" firstPageNumber="2" fitToHeight="0" orientation="portrait" useFirstPageNumber="1" r:id="rId1"/>
  <headerFooter alignWithMargins="0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showGridLines="0" view="pageBreakPreview" zoomScale="85" zoomScaleNormal="85" zoomScaleSheetLayoutView="85" workbookViewId="0">
      <selection activeCell="O19" sqref="O19"/>
    </sheetView>
  </sheetViews>
  <sheetFormatPr defaultColWidth="9.125" defaultRowHeight="24" customHeight="1"/>
  <cols>
    <col min="1" max="1" width="54.625" style="2" customWidth="1"/>
    <col min="2" max="2" width="1.875" style="2" customWidth="1"/>
    <col min="3" max="3" width="21.375" style="3" customWidth="1"/>
    <col min="4" max="4" width="1.75" style="4" customWidth="1"/>
    <col min="5" max="5" width="21.375" style="3" customWidth="1"/>
    <col min="6" max="6" width="1.75" style="3" customWidth="1"/>
    <col min="7" max="7" width="21.375" style="3" customWidth="1"/>
    <col min="8" max="8" width="1.75" style="4" customWidth="1"/>
    <col min="9" max="9" width="21.375" style="4" customWidth="1"/>
    <col min="10" max="10" width="1.75" style="4" customWidth="1"/>
    <col min="11" max="11" width="21.375" style="2" customWidth="1"/>
    <col min="12" max="12" width="0.125" style="2" customWidth="1"/>
    <col min="13" max="13" width="9.125" style="2"/>
    <col min="14" max="14" width="12" style="2" bestFit="1" customWidth="1"/>
    <col min="15" max="15" width="9.125" style="2"/>
    <col min="16" max="16" width="13.375" style="2" bestFit="1" customWidth="1"/>
    <col min="17" max="16384" width="9.125" style="2"/>
  </cols>
  <sheetData>
    <row r="1" spans="1:14" ht="24" customHeight="1">
      <c r="K1" s="5" t="s">
        <v>50</v>
      </c>
    </row>
    <row r="2" spans="1:14" ht="24" customHeight="1">
      <c r="A2" s="1" t="s">
        <v>97</v>
      </c>
      <c r="B2" s="1"/>
      <c r="C2" s="6"/>
      <c r="D2" s="7"/>
      <c r="E2" s="6"/>
      <c r="F2" s="6"/>
      <c r="G2" s="6"/>
      <c r="H2" s="7"/>
      <c r="I2" s="7"/>
      <c r="J2" s="7"/>
    </row>
    <row r="3" spans="1:14" ht="24" customHeight="1">
      <c r="A3" s="1" t="s">
        <v>156</v>
      </c>
      <c r="B3" s="1"/>
      <c r="C3" s="1"/>
      <c r="D3" s="1"/>
      <c r="E3" s="1"/>
      <c r="F3" s="1"/>
      <c r="G3" s="1"/>
      <c r="H3" s="1"/>
      <c r="I3" s="1"/>
      <c r="J3" s="1"/>
      <c r="L3" s="8"/>
    </row>
    <row r="4" spans="1:14" ht="24" customHeight="1">
      <c r="A4" s="9" t="s">
        <v>176</v>
      </c>
      <c r="B4" s="10"/>
      <c r="C4" s="10"/>
      <c r="D4" s="10"/>
      <c r="E4" s="10"/>
      <c r="F4" s="10"/>
      <c r="G4" s="10"/>
      <c r="H4" s="10"/>
      <c r="I4" s="10"/>
      <c r="J4" s="10"/>
      <c r="L4" s="8"/>
    </row>
    <row r="5" spans="1:14" ht="24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 t="s">
        <v>49</v>
      </c>
      <c r="L5" s="11"/>
    </row>
    <row r="6" spans="1:14" ht="24" customHeight="1">
      <c r="A6" s="11"/>
      <c r="B6" s="11"/>
      <c r="C6" s="127" t="s">
        <v>87</v>
      </c>
      <c r="D6" s="127"/>
      <c r="E6" s="127"/>
      <c r="F6" s="127"/>
      <c r="G6" s="127"/>
      <c r="H6" s="127"/>
      <c r="I6" s="127"/>
      <c r="J6" s="127"/>
      <c r="K6" s="127"/>
      <c r="L6" s="11"/>
    </row>
    <row r="7" spans="1:14" ht="24" customHeight="1">
      <c r="C7" s="12" t="s">
        <v>86</v>
      </c>
      <c r="D7" s="13"/>
      <c r="E7" s="14"/>
      <c r="F7" s="14"/>
      <c r="G7" s="126" t="s">
        <v>161</v>
      </c>
      <c r="H7" s="126"/>
      <c r="I7" s="126"/>
      <c r="J7" s="13"/>
      <c r="K7" s="12"/>
      <c r="L7" s="4"/>
    </row>
    <row r="8" spans="1:14" ht="24" customHeight="1">
      <c r="C8" s="12" t="s">
        <v>63</v>
      </c>
      <c r="D8" s="13"/>
      <c r="E8" s="12" t="s">
        <v>56</v>
      </c>
      <c r="F8" s="12"/>
      <c r="G8" s="12" t="s">
        <v>33</v>
      </c>
      <c r="H8" s="13"/>
      <c r="I8" s="12"/>
      <c r="J8" s="13"/>
      <c r="K8" s="15" t="s">
        <v>10</v>
      </c>
      <c r="L8" s="4"/>
    </row>
    <row r="9" spans="1:14" ht="24" customHeight="1">
      <c r="C9" s="117" t="s">
        <v>62</v>
      </c>
      <c r="D9" s="13"/>
      <c r="E9" s="117" t="s">
        <v>57</v>
      </c>
      <c r="F9" s="13"/>
      <c r="G9" s="117" t="s">
        <v>34</v>
      </c>
      <c r="H9" s="13"/>
      <c r="I9" s="117" t="s">
        <v>30</v>
      </c>
      <c r="J9" s="16"/>
      <c r="K9" s="17" t="s">
        <v>18</v>
      </c>
      <c r="L9" s="4"/>
    </row>
    <row r="10" spans="1:14" ht="24" customHeight="1">
      <c r="A10" s="18" t="s">
        <v>138</v>
      </c>
      <c r="C10" s="19">
        <v>442931</v>
      </c>
      <c r="D10" s="19"/>
      <c r="E10" s="19">
        <v>519409</v>
      </c>
      <c r="F10" s="19"/>
      <c r="G10" s="19">
        <v>30000</v>
      </c>
      <c r="H10" s="20"/>
      <c r="I10" s="19">
        <v>116089</v>
      </c>
      <c r="J10" s="19"/>
      <c r="K10" s="19">
        <f>SUM(C10:I10)</f>
        <v>1108429</v>
      </c>
      <c r="L10" s="4"/>
    </row>
    <row r="11" spans="1:14" ht="24" customHeight="1">
      <c r="A11" s="2" t="s">
        <v>134</v>
      </c>
      <c r="C11" s="21">
        <v>0</v>
      </c>
      <c r="D11" s="19"/>
      <c r="E11" s="21">
        <v>0</v>
      </c>
      <c r="F11" s="19"/>
      <c r="G11" s="21">
        <v>0</v>
      </c>
      <c r="H11" s="20"/>
      <c r="I11" s="21">
        <v>-51856</v>
      </c>
      <c r="J11" s="19"/>
      <c r="K11" s="21">
        <f>SUM(C11:I11)</f>
        <v>-51856</v>
      </c>
      <c r="L11" s="22"/>
    </row>
    <row r="12" spans="1:14" ht="24" customHeight="1">
      <c r="A12" s="2" t="s">
        <v>99</v>
      </c>
      <c r="C12" s="23">
        <v>0</v>
      </c>
      <c r="D12" s="19"/>
      <c r="E12" s="23">
        <v>0</v>
      </c>
      <c r="F12" s="19"/>
      <c r="G12" s="23">
        <v>0</v>
      </c>
      <c r="H12" s="20"/>
      <c r="I12" s="23">
        <v>0</v>
      </c>
      <c r="J12" s="19"/>
      <c r="K12" s="23">
        <f>SUM(C12:I12)</f>
        <v>0</v>
      </c>
      <c r="L12" s="22"/>
    </row>
    <row r="13" spans="1:14" ht="24" customHeight="1">
      <c r="A13" s="2" t="s">
        <v>51</v>
      </c>
      <c r="C13" s="19">
        <f>SUM(C11:C12)</f>
        <v>0</v>
      </c>
      <c r="D13" s="19"/>
      <c r="E13" s="19">
        <f>SUM(E11:E12)</f>
        <v>0</v>
      </c>
      <c r="F13" s="19"/>
      <c r="G13" s="19">
        <f>SUM(G11:G12)</f>
        <v>0</v>
      </c>
      <c r="H13" s="20"/>
      <c r="I13" s="19">
        <f>SUM(I11:I12)</f>
        <v>-51856</v>
      </c>
      <c r="J13" s="19"/>
      <c r="K13" s="19">
        <f>SUM(C13:I13)</f>
        <v>-51856</v>
      </c>
      <c r="L13" s="22"/>
    </row>
    <row r="14" spans="1:14" ht="24" customHeight="1" thickBot="1">
      <c r="A14" s="18" t="s">
        <v>177</v>
      </c>
      <c r="B14" s="18"/>
      <c r="C14" s="24">
        <f>SUM(C10:C13)-C13</f>
        <v>442931</v>
      </c>
      <c r="D14" s="19"/>
      <c r="E14" s="24">
        <f>SUM(E10:E13)-E13</f>
        <v>519409</v>
      </c>
      <c r="F14" s="19"/>
      <c r="G14" s="24">
        <f>SUM(G10:G13)-G13</f>
        <v>30000</v>
      </c>
      <c r="H14" s="20"/>
      <c r="I14" s="24">
        <f>SUM(I10:I13)-I13</f>
        <v>64233</v>
      </c>
      <c r="J14" s="19"/>
      <c r="K14" s="24">
        <f>SUM(K10:K13)-K13</f>
        <v>1056573</v>
      </c>
      <c r="L14" s="22"/>
    </row>
    <row r="15" spans="1:14" ht="24" customHeight="1" thickTop="1">
      <c r="C15" s="19"/>
      <c r="D15" s="19"/>
      <c r="E15" s="19"/>
      <c r="F15" s="19"/>
      <c r="G15" s="19"/>
      <c r="H15" s="19"/>
      <c r="I15" s="19"/>
      <c r="J15" s="19"/>
      <c r="K15" s="19"/>
      <c r="L15" s="4"/>
    </row>
    <row r="16" spans="1:14" ht="24" customHeight="1">
      <c r="A16" s="18" t="s">
        <v>147</v>
      </c>
      <c r="C16" s="19">
        <v>442931</v>
      </c>
      <c r="D16" s="19"/>
      <c r="E16" s="19">
        <v>519409</v>
      </c>
      <c r="F16" s="19"/>
      <c r="G16" s="19">
        <v>30000</v>
      </c>
      <c r="H16" s="20"/>
      <c r="I16" s="19">
        <v>-1524</v>
      </c>
      <c r="J16" s="19"/>
      <c r="K16" s="19">
        <f>SUM(C16:I16)</f>
        <v>990816</v>
      </c>
      <c r="L16" s="4"/>
      <c r="N16" s="25"/>
    </row>
    <row r="17" spans="1:16" ht="24" customHeight="1">
      <c r="A17" s="2" t="s">
        <v>134</v>
      </c>
      <c r="C17" s="21">
        <v>0</v>
      </c>
      <c r="D17" s="19"/>
      <c r="E17" s="21">
        <v>0</v>
      </c>
      <c r="F17" s="19"/>
      <c r="G17" s="21">
        <v>0</v>
      </c>
      <c r="H17" s="20"/>
      <c r="I17" s="21">
        <f>PL!E57</f>
        <v>-62015</v>
      </c>
      <c r="J17" s="19"/>
      <c r="K17" s="21">
        <f>SUM(C17:I17)</f>
        <v>-62015</v>
      </c>
      <c r="L17" s="22"/>
    </row>
    <row r="18" spans="1:16" ht="24" customHeight="1">
      <c r="A18" s="2" t="s">
        <v>99</v>
      </c>
      <c r="C18" s="23">
        <v>0</v>
      </c>
      <c r="D18" s="19"/>
      <c r="E18" s="23">
        <v>0</v>
      </c>
      <c r="F18" s="19"/>
      <c r="G18" s="23">
        <v>0</v>
      </c>
      <c r="H18" s="20"/>
      <c r="I18" s="23">
        <v>0</v>
      </c>
      <c r="J18" s="19"/>
      <c r="K18" s="23">
        <f>SUM(C18:I18)</f>
        <v>0</v>
      </c>
      <c r="L18" s="22"/>
    </row>
    <row r="19" spans="1:16" ht="24" customHeight="1">
      <c r="A19" s="2" t="s">
        <v>51</v>
      </c>
      <c r="C19" s="19">
        <f>SUM(C17:C18)</f>
        <v>0</v>
      </c>
      <c r="D19" s="19"/>
      <c r="E19" s="19">
        <f>SUM(E17:E18)</f>
        <v>0</v>
      </c>
      <c r="F19" s="19"/>
      <c r="G19" s="19">
        <f>SUM(G17:G18)</f>
        <v>0</v>
      </c>
      <c r="H19" s="20"/>
      <c r="I19" s="19">
        <f>SUM(I17:I18)</f>
        <v>-62015</v>
      </c>
      <c r="J19" s="19"/>
      <c r="K19" s="19">
        <f>SUM(C19:I19)</f>
        <v>-62015</v>
      </c>
      <c r="L19" s="22"/>
    </row>
    <row r="20" spans="1:16" ht="24" customHeight="1" thickBot="1">
      <c r="A20" s="18" t="s">
        <v>178</v>
      </c>
      <c r="B20" s="18"/>
      <c r="C20" s="24">
        <f>SUM(C16:C19)-C19</f>
        <v>442931</v>
      </c>
      <c r="D20" s="19"/>
      <c r="E20" s="24">
        <f>SUM(E16:E19)-E19</f>
        <v>519409</v>
      </c>
      <c r="F20" s="19"/>
      <c r="G20" s="24">
        <f>SUM(G16:G19)-G19</f>
        <v>30000</v>
      </c>
      <c r="H20" s="20"/>
      <c r="I20" s="24">
        <f>SUM(I16:I19)-I19</f>
        <v>-63539</v>
      </c>
      <c r="J20" s="19"/>
      <c r="K20" s="24">
        <f>SUM(K16:K19)-K19</f>
        <v>928801</v>
      </c>
      <c r="L20" s="22"/>
      <c r="P20" s="3"/>
    </row>
    <row r="21" spans="1:16" ht="24" customHeight="1" thickTop="1">
      <c r="C21" s="19">
        <f>SUM(C20-BS!I89)</f>
        <v>0</v>
      </c>
      <c r="D21" s="19"/>
      <c r="E21" s="19">
        <f>SUM(E20-BS!I90)</f>
        <v>0</v>
      </c>
      <c r="F21" s="19"/>
      <c r="G21" s="19">
        <f>SUM(G20-BS!I92)</f>
        <v>0</v>
      </c>
      <c r="H21" s="19"/>
      <c r="I21" s="19">
        <f>SUM(I20-BS!I93)</f>
        <v>0</v>
      </c>
      <c r="J21" s="19"/>
      <c r="K21" s="19">
        <f>SUM(K20-BS!I94)</f>
        <v>0</v>
      </c>
      <c r="L21" s="4"/>
    </row>
    <row r="22" spans="1:16" ht="24" customHeight="1">
      <c r="A22" s="2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4"/>
    </row>
    <row r="23" spans="1:16" ht="24" customHeight="1">
      <c r="C23" s="19"/>
      <c r="D23" s="19"/>
      <c r="E23" s="19"/>
      <c r="F23" s="19"/>
      <c r="G23" s="19"/>
      <c r="H23" s="19"/>
      <c r="I23" s="19"/>
      <c r="J23" s="19"/>
      <c r="K23" s="19"/>
      <c r="L23" s="4"/>
    </row>
    <row r="24" spans="1:16" ht="24" customHeight="1">
      <c r="C24" s="19"/>
      <c r="D24" s="19"/>
      <c r="E24" s="19"/>
      <c r="F24" s="19"/>
      <c r="G24" s="19"/>
      <c r="H24" s="19"/>
      <c r="I24" s="19"/>
      <c r="J24" s="19"/>
      <c r="K24" s="19"/>
      <c r="L24" s="4"/>
    </row>
    <row r="25" spans="1:16" ht="24" customHeight="1">
      <c r="C25" s="26">
        <f>BS!I89-'SE-Conso'!C20</f>
        <v>0</v>
      </c>
      <c r="E25" s="3">
        <f>BS!I90-'SE-Conso'!E20</f>
        <v>0</v>
      </c>
      <c r="G25" s="3">
        <f>BS!I92-'SE-Conso'!G20</f>
        <v>0</v>
      </c>
      <c r="I25" s="4">
        <f>BS!I93-'SE-Conso'!I20</f>
        <v>0</v>
      </c>
    </row>
    <row r="27" spans="1:16" ht="24" customHeight="1">
      <c r="K27" s="27"/>
    </row>
  </sheetData>
  <mergeCells count="2">
    <mergeCell ref="G7:I7"/>
    <mergeCell ref="C6:K6"/>
  </mergeCells>
  <printOptions horizontalCentered="1"/>
  <pageMargins left="0.39370078740157483" right="0.78740157480314965" top="0.98425196850393704" bottom="0.19685039370078741" header="0.19685039370078741" footer="0.19685039370078741"/>
  <pageSetup paperSize="9" scale="85" firstPageNumber="2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showGridLines="0" view="pageBreakPreview" zoomScale="55" zoomScaleNormal="145" zoomScaleSheetLayoutView="55" workbookViewId="0">
      <selection activeCell="P22" sqref="P22"/>
    </sheetView>
  </sheetViews>
  <sheetFormatPr defaultColWidth="9.125" defaultRowHeight="23.4"/>
  <cols>
    <col min="1" max="1" width="60" style="2" customWidth="1"/>
    <col min="2" max="2" width="1.875" style="2" customWidth="1"/>
    <col min="3" max="3" width="20.875" style="3" customWidth="1"/>
    <col min="4" max="4" width="1.875" style="4" customWidth="1"/>
    <col min="5" max="5" width="20.875" style="3" customWidth="1"/>
    <col min="6" max="6" width="1.875" style="3" customWidth="1"/>
    <col min="7" max="7" width="20.875" style="3" customWidth="1"/>
    <col min="8" max="8" width="1.625" style="4" customWidth="1"/>
    <col min="9" max="9" width="20.875" style="4" customWidth="1"/>
    <col min="10" max="10" width="1.875" style="4" customWidth="1"/>
    <col min="11" max="11" width="20.875" style="2" customWidth="1"/>
    <col min="12" max="12" width="0.125" style="2" customWidth="1"/>
    <col min="13" max="13" width="9.125" style="2"/>
    <col min="14" max="14" width="12" style="2" bestFit="1" customWidth="1"/>
    <col min="15" max="16384" width="9.125" style="2"/>
  </cols>
  <sheetData>
    <row r="1" spans="1:14">
      <c r="K1" s="5" t="s">
        <v>50</v>
      </c>
    </row>
    <row r="2" spans="1:14">
      <c r="A2" s="1" t="s">
        <v>97</v>
      </c>
      <c r="B2" s="1"/>
      <c r="C2" s="6"/>
      <c r="D2" s="7"/>
      <c r="E2" s="6"/>
      <c r="F2" s="6"/>
      <c r="G2" s="6"/>
      <c r="H2" s="7"/>
      <c r="I2" s="7"/>
      <c r="J2" s="7"/>
    </row>
    <row r="3" spans="1:14">
      <c r="A3" s="1" t="s">
        <v>157</v>
      </c>
      <c r="B3" s="1"/>
      <c r="C3" s="1"/>
      <c r="D3" s="1"/>
      <c r="E3" s="1"/>
      <c r="F3" s="1"/>
      <c r="G3" s="1"/>
      <c r="H3" s="1"/>
      <c r="I3" s="1"/>
      <c r="J3" s="1"/>
      <c r="L3" s="8"/>
    </row>
    <row r="4" spans="1:14">
      <c r="A4" s="9" t="s">
        <v>176</v>
      </c>
      <c r="B4" s="10"/>
      <c r="C4" s="10"/>
      <c r="D4" s="10"/>
      <c r="E4" s="10"/>
      <c r="F4" s="10"/>
      <c r="G4" s="10"/>
      <c r="H4" s="10"/>
      <c r="I4" s="10"/>
      <c r="J4" s="10"/>
      <c r="L4" s="8"/>
    </row>
    <row r="5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1" t="s">
        <v>49</v>
      </c>
      <c r="L5" s="11"/>
    </row>
    <row r="6" spans="1:14">
      <c r="A6" s="11"/>
      <c r="B6" s="11"/>
      <c r="C6" s="127" t="s">
        <v>88</v>
      </c>
      <c r="D6" s="127"/>
      <c r="E6" s="127"/>
      <c r="F6" s="127"/>
      <c r="G6" s="127"/>
      <c r="H6" s="127"/>
      <c r="I6" s="127"/>
      <c r="J6" s="127"/>
      <c r="K6" s="127"/>
      <c r="L6" s="11"/>
    </row>
    <row r="7" spans="1:14">
      <c r="C7" s="12" t="s">
        <v>86</v>
      </c>
      <c r="D7" s="13"/>
      <c r="E7" s="14"/>
      <c r="F7" s="14"/>
      <c r="G7" s="126" t="s">
        <v>161</v>
      </c>
      <c r="H7" s="126"/>
      <c r="I7" s="126"/>
      <c r="J7" s="13"/>
      <c r="K7" s="12"/>
      <c r="L7" s="4"/>
    </row>
    <row r="8" spans="1:14">
      <c r="C8" s="12" t="s">
        <v>63</v>
      </c>
      <c r="D8" s="13"/>
      <c r="E8" s="12" t="s">
        <v>56</v>
      </c>
      <c r="F8" s="12"/>
      <c r="G8" s="12" t="s">
        <v>33</v>
      </c>
      <c r="H8" s="13"/>
      <c r="I8" s="12"/>
      <c r="J8" s="13"/>
      <c r="K8" s="15" t="s">
        <v>10</v>
      </c>
      <c r="L8" s="4"/>
    </row>
    <row r="9" spans="1:14">
      <c r="C9" s="117" t="s">
        <v>62</v>
      </c>
      <c r="D9" s="13"/>
      <c r="E9" s="117" t="s">
        <v>57</v>
      </c>
      <c r="F9" s="13"/>
      <c r="G9" s="117" t="s">
        <v>34</v>
      </c>
      <c r="H9" s="13"/>
      <c r="I9" s="117" t="s">
        <v>30</v>
      </c>
      <c r="J9" s="16"/>
      <c r="K9" s="17" t="s">
        <v>18</v>
      </c>
      <c r="L9" s="4"/>
    </row>
    <row r="10" spans="1:14">
      <c r="A10" s="18" t="s">
        <v>138</v>
      </c>
      <c r="C10" s="19">
        <v>442931</v>
      </c>
      <c r="D10" s="19"/>
      <c r="E10" s="19">
        <v>519409</v>
      </c>
      <c r="F10" s="19"/>
      <c r="G10" s="19">
        <v>30000</v>
      </c>
      <c r="H10" s="20"/>
      <c r="I10" s="19">
        <v>98849</v>
      </c>
      <c r="J10" s="19"/>
      <c r="K10" s="19">
        <f>SUM(C10:I10)</f>
        <v>1091189</v>
      </c>
      <c r="L10" s="4"/>
    </row>
    <row r="11" spans="1:14">
      <c r="A11" s="2" t="s">
        <v>134</v>
      </c>
      <c r="C11" s="21">
        <v>0</v>
      </c>
      <c r="D11" s="19"/>
      <c r="E11" s="21">
        <v>0</v>
      </c>
      <c r="F11" s="19"/>
      <c r="G11" s="21">
        <v>0</v>
      </c>
      <c r="H11" s="19"/>
      <c r="I11" s="21">
        <v>-49692</v>
      </c>
      <c r="J11" s="19"/>
      <c r="K11" s="21">
        <f>SUM(C11:I11)</f>
        <v>-49692</v>
      </c>
      <c r="L11" s="22"/>
      <c r="N11" s="28"/>
    </row>
    <row r="12" spans="1:14">
      <c r="A12" s="2" t="s">
        <v>99</v>
      </c>
      <c r="C12" s="23">
        <v>0</v>
      </c>
      <c r="D12" s="19"/>
      <c r="E12" s="23">
        <v>0</v>
      </c>
      <c r="F12" s="19"/>
      <c r="G12" s="23">
        <v>0</v>
      </c>
      <c r="H12" s="19"/>
      <c r="I12" s="23">
        <v>0</v>
      </c>
      <c r="J12" s="19"/>
      <c r="K12" s="23">
        <f>SUM(C12:I12)</f>
        <v>0</v>
      </c>
      <c r="L12" s="22"/>
      <c r="N12" s="28"/>
    </row>
    <row r="13" spans="1:14">
      <c r="A13" s="2" t="s">
        <v>51</v>
      </c>
      <c r="C13" s="19">
        <f>SUM(C11:C12)</f>
        <v>0</v>
      </c>
      <c r="D13" s="19"/>
      <c r="E13" s="19">
        <f>SUM(E11:E12)</f>
        <v>0</v>
      </c>
      <c r="F13" s="19"/>
      <c r="G13" s="19">
        <f>SUM(G11:G12)</f>
        <v>0</v>
      </c>
      <c r="H13" s="19"/>
      <c r="I13" s="19">
        <f>SUM(I11:I12)</f>
        <v>-49692</v>
      </c>
      <c r="J13" s="19"/>
      <c r="K13" s="19">
        <f>SUM(K11:K12)</f>
        <v>-49692</v>
      </c>
      <c r="L13" s="22"/>
      <c r="N13" s="28"/>
    </row>
    <row r="14" spans="1:14" ht="24" thickBot="1">
      <c r="A14" s="18" t="s">
        <v>177</v>
      </c>
      <c r="B14" s="18"/>
      <c r="C14" s="24">
        <f>SUM(C10:C13)-C13</f>
        <v>442931</v>
      </c>
      <c r="D14" s="19"/>
      <c r="E14" s="24">
        <f>SUM(E10:E13)-E13</f>
        <v>519409</v>
      </c>
      <c r="F14" s="19"/>
      <c r="G14" s="24">
        <f>SUM(G10:G13)-G13</f>
        <v>30000</v>
      </c>
      <c r="H14" s="20"/>
      <c r="I14" s="24">
        <f>SUM(I10:I13)-I13</f>
        <v>49157</v>
      </c>
      <c r="J14" s="19"/>
      <c r="K14" s="24">
        <f>SUM(K10:K13)-K13</f>
        <v>1041497</v>
      </c>
      <c r="L14" s="22"/>
      <c r="N14" s="26"/>
    </row>
    <row r="15" spans="1:14" ht="24" thickTop="1">
      <c r="C15" s="19"/>
      <c r="D15" s="20"/>
      <c r="E15" s="19"/>
      <c r="F15" s="19"/>
      <c r="G15" s="19"/>
      <c r="H15" s="19"/>
      <c r="I15" s="20"/>
      <c r="J15" s="29"/>
      <c r="K15" s="19"/>
      <c r="L15" s="4"/>
    </row>
    <row r="16" spans="1:14">
      <c r="A16" s="18" t="s">
        <v>147</v>
      </c>
      <c r="C16" s="19">
        <v>442931</v>
      </c>
      <c r="D16" s="19"/>
      <c r="E16" s="19">
        <v>519409</v>
      </c>
      <c r="F16" s="19"/>
      <c r="G16" s="19">
        <v>30000</v>
      </c>
      <c r="H16" s="20"/>
      <c r="I16" s="19">
        <v>-13123</v>
      </c>
      <c r="J16" s="19"/>
      <c r="K16" s="19">
        <f>SUM(C16:I16)</f>
        <v>979217</v>
      </c>
      <c r="L16" s="4"/>
      <c r="N16" s="25"/>
    </row>
    <row r="17" spans="1:15">
      <c r="A17" s="2" t="s">
        <v>134</v>
      </c>
      <c r="C17" s="21">
        <v>0</v>
      </c>
      <c r="D17" s="19"/>
      <c r="E17" s="21">
        <v>0</v>
      </c>
      <c r="F17" s="19"/>
      <c r="G17" s="21">
        <v>0</v>
      </c>
      <c r="H17" s="20"/>
      <c r="I17" s="21">
        <f>PL!I57</f>
        <v>-70305</v>
      </c>
      <c r="J17" s="19"/>
      <c r="K17" s="21">
        <f>SUM(C17:I17)</f>
        <v>-70305</v>
      </c>
      <c r="L17" s="22"/>
    </row>
    <row r="18" spans="1:15">
      <c r="A18" s="2" t="s">
        <v>99</v>
      </c>
      <c r="C18" s="23">
        <v>0</v>
      </c>
      <c r="D18" s="19"/>
      <c r="E18" s="23">
        <v>0</v>
      </c>
      <c r="F18" s="19"/>
      <c r="G18" s="23">
        <v>0</v>
      </c>
      <c r="H18" s="19"/>
      <c r="I18" s="23">
        <v>0</v>
      </c>
      <c r="J18" s="19"/>
      <c r="K18" s="23">
        <f>SUM(C18:I18)</f>
        <v>0</v>
      </c>
      <c r="L18" s="22"/>
      <c r="N18" s="28"/>
    </row>
    <row r="19" spans="1:15">
      <c r="A19" s="2" t="s">
        <v>51</v>
      </c>
      <c r="C19" s="19">
        <f>SUM(C17:C18)</f>
        <v>0</v>
      </c>
      <c r="D19" s="19"/>
      <c r="E19" s="19">
        <f>SUM(E17:E18)</f>
        <v>0</v>
      </c>
      <c r="F19" s="19"/>
      <c r="G19" s="19">
        <f>SUM(G17:G18)</f>
        <v>0</v>
      </c>
      <c r="H19" s="19"/>
      <c r="I19" s="19">
        <f>SUM(I17:I18)</f>
        <v>-70305</v>
      </c>
      <c r="J19" s="19"/>
      <c r="K19" s="19">
        <f>SUM(K17:K18)</f>
        <v>-70305</v>
      </c>
      <c r="L19" s="22"/>
      <c r="N19" s="28"/>
    </row>
    <row r="20" spans="1:15" ht="24" thickBot="1">
      <c r="A20" s="18" t="s">
        <v>178</v>
      </c>
      <c r="B20" s="18"/>
      <c r="C20" s="24">
        <f>SUM(C16:C19)-C19</f>
        <v>442931</v>
      </c>
      <c r="D20" s="19"/>
      <c r="E20" s="24">
        <f>SUM(E16:E19)-E19</f>
        <v>519409</v>
      </c>
      <c r="F20" s="19"/>
      <c r="G20" s="24">
        <f>SUM(G16:G19)-G19</f>
        <v>30000</v>
      </c>
      <c r="H20" s="20"/>
      <c r="I20" s="24">
        <f>SUM(I16:I19)-I19</f>
        <v>-83428</v>
      </c>
      <c r="J20" s="19"/>
      <c r="K20" s="24">
        <f>SUM(K16:K19)-K19</f>
        <v>908912</v>
      </c>
      <c r="L20" s="22"/>
      <c r="N20" s="20"/>
      <c r="O20" s="20"/>
    </row>
    <row r="21" spans="1:15" ht="24" thickTop="1">
      <c r="C21" s="19">
        <f>SUM(C20-BS!M89)</f>
        <v>0</v>
      </c>
      <c r="D21" s="19"/>
      <c r="E21" s="19">
        <f>SUM(E20-BS!M90)</f>
        <v>0</v>
      </c>
      <c r="F21" s="19"/>
      <c r="G21" s="19">
        <f>SUM(G20-BS!M92)</f>
        <v>0</v>
      </c>
      <c r="H21" s="19"/>
      <c r="I21" s="19">
        <f>SUM(I20-BS!M93)</f>
        <v>0</v>
      </c>
      <c r="J21" s="19"/>
      <c r="K21" s="19">
        <f>SUM(K20-BS!M94)</f>
        <v>0</v>
      </c>
      <c r="L21" s="4"/>
    </row>
    <row r="22" spans="1:15">
      <c r="A22" s="2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4"/>
    </row>
    <row r="23" spans="1:15">
      <c r="C23" s="19"/>
      <c r="D23" s="19"/>
      <c r="E23" s="19"/>
      <c r="F23" s="19"/>
      <c r="G23" s="19"/>
      <c r="H23" s="19"/>
      <c r="I23" s="19"/>
      <c r="J23" s="19"/>
      <c r="K23" s="19"/>
      <c r="L23" s="4"/>
    </row>
    <row r="24" spans="1:15">
      <c r="G24" s="4"/>
      <c r="I24" s="3"/>
      <c r="K24" s="3"/>
      <c r="L24" s="4"/>
      <c r="N24" s="27"/>
    </row>
    <row r="25" spans="1:15">
      <c r="C25" s="26"/>
    </row>
    <row r="26" spans="1:15">
      <c r="C26" s="26">
        <f>BS!M89-C20</f>
        <v>0</v>
      </c>
      <c r="D26" s="26">
        <f>BS!N91-D20</f>
        <v>0</v>
      </c>
      <c r="E26" s="26">
        <f>BS!M90-'SE-Separate'!E20</f>
        <v>0</v>
      </c>
      <c r="F26" s="26"/>
      <c r="G26" s="26">
        <f>BS!M92-'SE-Separate'!G20</f>
        <v>0</v>
      </c>
      <c r="H26" s="26"/>
      <c r="I26" s="26">
        <f>BS!M93-'SE-Separate'!I20</f>
        <v>0</v>
      </c>
      <c r="J26" s="26"/>
    </row>
    <row r="27" spans="1:15">
      <c r="K27" s="27"/>
    </row>
  </sheetData>
  <mergeCells count="2">
    <mergeCell ref="G7:I7"/>
    <mergeCell ref="C6:K6"/>
  </mergeCells>
  <phoneticPr fontId="2" type="noConversion"/>
  <printOptions horizontalCentered="1"/>
  <pageMargins left="0.39370078740157483" right="0.78740157480314965" top="0.98425196850393704" bottom="0.19685039370078741" header="0.19685039370078741" footer="0.19685039370078741"/>
  <pageSetup paperSize="9" scale="85" firstPageNumber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6"/>
  <sheetViews>
    <sheetView showGridLines="0" tabSelected="1" view="pageBreakPreview" topLeftCell="A25" zoomScale="80" zoomScaleNormal="100" zoomScaleSheetLayoutView="80" workbookViewId="0">
      <selection activeCell="S16" sqref="S16"/>
    </sheetView>
  </sheetViews>
  <sheetFormatPr defaultColWidth="9.125" defaultRowHeight="22.95" customHeight="1"/>
  <cols>
    <col min="1" max="3" width="1.75" style="2" customWidth="1"/>
    <col min="4" max="5" width="15.75" style="2" customWidth="1"/>
    <col min="6" max="6" width="27.25" style="2" customWidth="1"/>
    <col min="7" max="7" width="8.75" style="2" customWidth="1"/>
    <col min="8" max="8" width="0.875" style="2" customWidth="1"/>
    <col min="9" max="9" width="14.375" style="2" customWidth="1"/>
    <col min="10" max="10" width="0.875" style="2" customWidth="1"/>
    <col min="11" max="11" width="14.375" style="2" customWidth="1"/>
    <col min="12" max="12" width="0.875" style="2" customWidth="1"/>
    <col min="13" max="13" width="14.375" style="2" customWidth="1"/>
    <col min="14" max="14" width="0.875" style="2" customWidth="1"/>
    <col min="15" max="15" width="14.375" style="2" customWidth="1"/>
    <col min="16" max="16384" width="9.125" style="2"/>
  </cols>
  <sheetData>
    <row r="1" spans="1:15" ht="22.95" customHeight="1">
      <c r="G1" s="47"/>
      <c r="H1" s="62"/>
      <c r="I1" s="5"/>
      <c r="K1" s="5"/>
      <c r="O1" s="5" t="s">
        <v>50</v>
      </c>
    </row>
    <row r="2" spans="1:15" ht="22.95" customHeight="1">
      <c r="A2" s="1" t="s">
        <v>97</v>
      </c>
      <c r="B2" s="1"/>
      <c r="C2" s="1"/>
      <c r="D2" s="91"/>
      <c r="E2" s="91"/>
      <c r="F2" s="91"/>
      <c r="G2" s="92"/>
      <c r="H2" s="93"/>
      <c r="I2" s="92"/>
      <c r="K2" s="92"/>
    </row>
    <row r="3" spans="1:15" ht="22.95" customHeight="1">
      <c r="A3" s="91" t="s">
        <v>38</v>
      </c>
      <c r="B3" s="91"/>
      <c r="C3" s="91"/>
      <c r="D3" s="91"/>
      <c r="E3" s="91"/>
      <c r="F3" s="91"/>
      <c r="G3" s="92"/>
      <c r="H3" s="93"/>
      <c r="I3" s="92"/>
      <c r="K3" s="92"/>
    </row>
    <row r="4" spans="1:15" ht="22.95" customHeight="1">
      <c r="A4" s="9" t="s">
        <v>176</v>
      </c>
      <c r="B4" s="9"/>
      <c r="C4" s="9"/>
      <c r="D4" s="34"/>
      <c r="E4" s="34"/>
      <c r="F4" s="34"/>
      <c r="G4" s="32"/>
      <c r="H4" s="33"/>
      <c r="I4" s="32"/>
      <c r="K4" s="32"/>
    </row>
    <row r="5" spans="1:15" ht="22.95" customHeight="1">
      <c r="D5" s="34"/>
      <c r="E5" s="34"/>
      <c r="F5" s="34"/>
      <c r="G5" s="37"/>
      <c r="H5" s="34"/>
      <c r="I5" s="37"/>
      <c r="K5" s="37"/>
      <c r="O5" s="37" t="s">
        <v>49</v>
      </c>
    </row>
    <row r="6" spans="1:15" ht="22.95" customHeight="1">
      <c r="D6" s="34"/>
      <c r="E6" s="34"/>
      <c r="F6" s="34"/>
      <c r="G6" s="37"/>
      <c r="H6" s="34"/>
      <c r="I6" s="125" t="s">
        <v>87</v>
      </c>
      <c r="J6" s="125"/>
      <c r="K6" s="125"/>
      <c r="M6" s="123" t="s">
        <v>88</v>
      </c>
      <c r="N6" s="123"/>
      <c r="O6" s="123"/>
    </row>
    <row r="7" spans="1:15" ht="22.95" customHeight="1">
      <c r="D7" s="34"/>
      <c r="E7" s="34"/>
      <c r="F7" s="34"/>
      <c r="G7" s="79" t="s">
        <v>13</v>
      </c>
      <c r="H7" s="34"/>
      <c r="I7" s="42">
        <v>2567</v>
      </c>
      <c r="K7" s="42">
        <v>2566</v>
      </c>
      <c r="M7" s="42">
        <v>2567</v>
      </c>
      <c r="N7" s="41"/>
      <c r="O7" s="42">
        <v>2566</v>
      </c>
    </row>
    <row r="8" spans="1:15" ht="22.95" customHeight="1">
      <c r="A8" s="94" t="s">
        <v>39</v>
      </c>
      <c r="B8" s="94"/>
      <c r="C8" s="94"/>
      <c r="D8" s="94"/>
      <c r="E8" s="94"/>
      <c r="F8" s="94"/>
      <c r="I8" s="69"/>
      <c r="K8" s="69"/>
      <c r="M8" s="69"/>
      <c r="N8" s="95"/>
      <c r="O8" s="69"/>
    </row>
    <row r="9" spans="1:15" ht="22.95" customHeight="1">
      <c r="A9" s="96" t="s">
        <v>145</v>
      </c>
      <c r="B9" s="96"/>
      <c r="C9" s="96"/>
      <c r="D9" s="96"/>
      <c r="E9" s="96"/>
      <c r="F9" s="96"/>
      <c r="I9" s="97">
        <f>SUM(PL!E55)</f>
        <v>-63750</v>
      </c>
      <c r="K9" s="97">
        <f>SUM(PL!G55)</f>
        <v>-60184</v>
      </c>
      <c r="M9" s="97">
        <f>SUM(PL!I55)</f>
        <v>-72619</v>
      </c>
      <c r="N9" s="97"/>
      <c r="O9" s="97">
        <f>SUM(PL!K55)</f>
        <v>-58062</v>
      </c>
    </row>
    <row r="10" spans="1:15" ht="22.95" customHeight="1">
      <c r="A10" s="96" t="s">
        <v>64</v>
      </c>
      <c r="B10" s="96"/>
      <c r="C10" s="96"/>
      <c r="D10" s="96"/>
      <c r="E10" s="96"/>
      <c r="F10" s="96"/>
      <c r="I10" s="98"/>
      <c r="K10" s="98"/>
      <c r="M10" s="98"/>
      <c r="N10" s="97"/>
      <c r="O10" s="98"/>
    </row>
    <row r="11" spans="1:15" ht="22.95" customHeight="1">
      <c r="A11" s="96" t="s">
        <v>40</v>
      </c>
      <c r="B11" s="96"/>
      <c r="C11" s="96"/>
      <c r="D11" s="96"/>
      <c r="E11" s="96"/>
      <c r="F11" s="96"/>
      <c r="N11" s="97"/>
    </row>
    <row r="12" spans="1:15" ht="22.95" customHeight="1">
      <c r="A12" s="96" t="s">
        <v>58</v>
      </c>
      <c r="B12" s="96"/>
      <c r="C12" s="96"/>
      <c r="D12" s="96"/>
      <c r="E12" s="96"/>
      <c r="F12" s="96"/>
      <c r="I12" s="97">
        <v>5921</v>
      </c>
      <c r="K12" s="97">
        <v>5398</v>
      </c>
      <c r="M12" s="97">
        <v>4722</v>
      </c>
      <c r="O12" s="97">
        <v>4213</v>
      </c>
    </row>
    <row r="13" spans="1:15" ht="22.95" customHeight="1">
      <c r="A13" s="96" t="s">
        <v>168</v>
      </c>
      <c r="B13" s="96"/>
      <c r="C13" s="96"/>
      <c r="D13" s="96"/>
      <c r="E13" s="96"/>
      <c r="F13" s="96"/>
      <c r="G13" s="50"/>
      <c r="I13" s="97">
        <v>51701</v>
      </c>
      <c r="K13" s="97">
        <v>50463</v>
      </c>
      <c r="M13" s="97">
        <v>48707</v>
      </c>
      <c r="O13" s="97">
        <v>47611</v>
      </c>
    </row>
    <row r="14" spans="1:15" s="119" customFormat="1" ht="22.95" customHeight="1">
      <c r="A14" s="96"/>
      <c r="B14" s="96" t="s">
        <v>181</v>
      </c>
      <c r="C14" s="96"/>
      <c r="D14" s="96"/>
      <c r="E14" s="96"/>
      <c r="F14" s="96"/>
      <c r="G14" s="50"/>
      <c r="H14" s="2"/>
      <c r="I14" s="97">
        <v>-166</v>
      </c>
      <c r="J14" s="2"/>
      <c r="K14" s="97">
        <v>0</v>
      </c>
      <c r="L14" s="2"/>
      <c r="M14" s="97">
        <v>-166</v>
      </c>
      <c r="N14" s="2"/>
      <c r="O14" s="97">
        <v>0</v>
      </c>
    </row>
    <row r="15" spans="1:15" ht="22.95" customHeight="1">
      <c r="A15" s="96" t="s">
        <v>119</v>
      </c>
      <c r="B15" s="96"/>
      <c r="C15" s="96"/>
      <c r="G15" s="50"/>
      <c r="I15" s="97">
        <v>-424</v>
      </c>
      <c r="K15" s="97">
        <v>-274</v>
      </c>
      <c r="M15" s="97">
        <v>-424</v>
      </c>
      <c r="O15" s="97">
        <v>-274</v>
      </c>
    </row>
    <row r="16" spans="1:15" ht="22.95" customHeight="1">
      <c r="A16" s="96" t="s">
        <v>183</v>
      </c>
      <c r="B16" s="96"/>
      <c r="C16" s="96"/>
      <c r="G16" s="50"/>
      <c r="I16" s="97">
        <v>1164</v>
      </c>
      <c r="K16" s="97">
        <v>-5</v>
      </c>
      <c r="M16" s="97">
        <v>1036</v>
      </c>
      <c r="O16" s="97">
        <v>-5</v>
      </c>
    </row>
    <row r="17" spans="1:15" ht="22.95" customHeight="1">
      <c r="A17" s="96" t="s">
        <v>123</v>
      </c>
      <c r="B17" s="96"/>
      <c r="C17" s="96"/>
      <c r="D17" s="96"/>
      <c r="E17" s="96"/>
      <c r="F17" s="96"/>
      <c r="I17" s="97">
        <v>-28118</v>
      </c>
      <c r="K17" s="97">
        <v>-34560</v>
      </c>
      <c r="M17" s="97">
        <v>-26528</v>
      </c>
      <c r="O17" s="97">
        <v>-33355</v>
      </c>
    </row>
    <row r="18" spans="1:15" ht="22.95" customHeight="1">
      <c r="A18" s="96" t="s">
        <v>59</v>
      </c>
      <c r="B18" s="96"/>
      <c r="C18" s="96"/>
      <c r="D18" s="96"/>
      <c r="E18" s="96"/>
      <c r="F18" s="96"/>
      <c r="I18" s="97">
        <v>387</v>
      </c>
      <c r="K18" s="97">
        <v>346</v>
      </c>
      <c r="M18" s="97">
        <v>363</v>
      </c>
      <c r="O18" s="97">
        <v>329</v>
      </c>
    </row>
    <row r="19" spans="1:15" ht="22.95" customHeight="1">
      <c r="A19" s="96" t="s">
        <v>179</v>
      </c>
      <c r="B19" s="96"/>
      <c r="C19" s="96"/>
      <c r="D19" s="96"/>
      <c r="E19" s="96"/>
      <c r="F19" s="96"/>
      <c r="I19" s="97">
        <v>0</v>
      </c>
      <c r="K19" s="97">
        <v>0</v>
      </c>
      <c r="M19" s="97">
        <v>0</v>
      </c>
      <c r="O19" s="97">
        <v>-2000</v>
      </c>
    </row>
    <row r="20" spans="1:15" ht="22.95" customHeight="1">
      <c r="A20" s="96" t="s">
        <v>120</v>
      </c>
      <c r="B20" s="96"/>
      <c r="C20" s="96"/>
      <c r="D20" s="96"/>
      <c r="E20" s="96"/>
      <c r="F20" s="96"/>
      <c r="I20" s="100">
        <v>16664</v>
      </c>
      <c r="K20" s="100">
        <v>21907</v>
      </c>
      <c r="M20" s="100">
        <v>16649</v>
      </c>
      <c r="O20" s="100">
        <v>21874</v>
      </c>
    </row>
    <row r="21" spans="1:15" ht="22.95" customHeight="1">
      <c r="A21" s="96" t="s">
        <v>169</v>
      </c>
      <c r="B21" s="96"/>
      <c r="C21" s="96"/>
      <c r="D21" s="96"/>
      <c r="E21" s="96"/>
      <c r="F21" s="96"/>
      <c r="I21" s="49"/>
    </row>
    <row r="22" spans="1:15" ht="22.95" customHeight="1">
      <c r="A22" s="96" t="s">
        <v>80</v>
      </c>
      <c r="B22" s="96"/>
      <c r="C22" s="96"/>
      <c r="D22" s="96"/>
      <c r="E22" s="96"/>
      <c r="F22" s="96"/>
      <c r="I22" s="101">
        <f>SUM(I9:I20)</f>
        <v>-16621</v>
      </c>
      <c r="K22" s="101">
        <f>SUM(K9:K20)</f>
        <v>-16909</v>
      </c>
      <c r="M22" s="101">
        <f>SUM(M9:M20)</f>
        <v>-28260</v>
      </c>
      <c r="N22" s="97"/>
      <c r="O22" s="101">
        <f>SUM(O9:O20)</f>
        <v>-19669</v>
      </c>
    </row>
    <row r="23" spans="1:15" ht="22.95" customHeight="1">
      <c r="A23" s="96" t="s">
        <v>53</v>
      </c>
      <c r="B23" s="96"/>
      <c r="C23" s="96"/>
      <c r="D23" s="96"/>
      <c r="E23" s="96"/>
      <c r="F23" s="96"/>
      <c r="I23" s="102"/>
      <c r="K23" s="95"/>
      <c r="M23" s="95"/>
      <c r="N23" s="95"/>
      <c r="O23" s="95"/>
    </row>
    <row r="24" spans="1:15" ht="22.95" customHeight="1">
      <c r="A24" s="96" t="s">
        <v>43</v>
      </c>
      <c r="B24" s="96"/>
      <c r="C24" s="96"/>
      <c r="D24" s="96"/>
      <c r="E24" s="96"/>
      <c r="F24" s="96"/>
      <c r="I24" s="97">
        <v>694</v>
      </c>
      <c r="K24" s="99">
        <v>523</v>
      </c>
      <c r="M24" s="97">
        <v>-224</v>
      </c>
      <c r="O24" s="99">
        <v>-102</v>
      </c>
    </row>
    <row r="25" spans="1:15" ht="22.95" customHeight="1">
      <c r="A25" s="96" t="s">
        <v>132</v>
      </c>
      <c r="B25" s="96"/>
      <c r="C25" s="96"/>
      <c r="D25" s="96"/>
      <c r="E25" s="96"/>
      <c r="F25" s="96"/>
      <c r="I25" s="97">
        <v>-13499</v>
      </c>
      <c r="K25" s="99">
        <v>6379</v>
      </c>
      <c r="M25" s="97">
        <v>0</v>
      </c>
      <c r="O25" s="99">
        <v>0</v>
      </c>
    </row>
    <row r="26" spans="1:15" ht="22.95" customHeight="1">
      <c r="A26" s="96" t="s">
        <v>65</v>
      </c>
      <c r="B26" s="96"/>
      <c r="C26" s="96"/>
      <c r="D26" s="96"/>
      <c r="E26" s="96"/>
      <c r="F26" s="96"/>
      <c r="I26" s="97">
        <v>-11784</v>
      </c>
      <c r="K26" s="99">
        <v>18455</v>
      </c>
      <c r="M26" s="97">
        <v>-11784</v>
      </c>
      <c r="O26" s="99">
        <v>18455</v>
      </c>
    </row>
    <row r="27" spans="1:15" ht="22.95" customHeight="1">
      <c r="A27" s="96" t="s">
        <v>66</v>
      </c>
      <c r="B27" s="96"/>
      <c r="C27" s="96"/>
      <c r="D27" s="96"/>
      <c r="E27" s="96"/>
      <c r="F27" s="96"/>
      <c r="I27" s="97">
        <v>-3883</v>
      </c>
      <c r="K27" s="99">
        <v>51363</v>
      </c>
      <c r="M27" s="97">
        <v>-3883</v>
      </c>
      <c r="O27" s="99">
        <v>51363</v>
      </c>
    </row>
    <row r="28" spans="1:15" ht="22.95" customHeight="1">
      <c r="A28" s="96" t="s">
        <v>68</v>
      </c>
      <c r="B28" s="96"/>
      <c r="C28" s="96"/>
      <c r="D28" s="96"/>
      <c r="E28" s="96"/>
      <c r="F28" s="96"/>
      <c r="I28" s="97">
        <v>9417</v>
      </c>
      <c r="K28" s="120">
        <v>12357</v>
      </c>
      <c r="M28" s="97">
        <v>9417</v>
      </c>
      <c r="O28" s="120">
        <v>12357</v>
      </c>
    </row>
    <row r="29" spans="1:15" ht="22.95" customHeight="1">
      <c r="A29" s="96" t="s">
        <v>69</v>
      </c>
      <c r="B29" s="96"/>
      <c r="C29" s="96"/>
      <c r="D29" s="96"/>
      <c r="E29" s="96"/>
      <c r="F29" s="96"/>
      <c r="I29" s="97">
        <v>5444</v>
      </c>
      <c r="K29" s="99">
        <v>5057</v>
      </c>
      <c r="M29" s="97">
        <v>5444</v>
      </c>
      <c r="O29" s="99">
        <v>5058</v>
      </c>
    </row>
    <row r="30" spans="1:15" ht="22.95" customHeight="1">
      <c r="A30" s="96" t="s">
        <v>163</v>
      </c>
      <c r="B30" s="96"/>
      <c r="C30" s="96"/>
      <c r="D30" s="96"/>
      <c r="E30" s="96"/>
      <c r="F30" s="96"/>
      <c r="I30" s="97">
        <v>-22949</v>
      </c>
      <c r="K30" s="99">
        <v>0</v>
      </c>
      <c r="M30" s="97">
        <v>-22949</v>
      </c>
      <c r="O30" s="99">
        <v>0</v>
      </c>
    </row>
    <row r="31" spans="1:15" ht="22.95" customHeight="1">
      <c r="A31" s="96" t="s">
        <v>44</v>
      </c>
      <c r="B31" s="96"/>
      <c r="C31" s="96"/>
      <c r="D31" s="96"/>
      <c r="E31" s="96"/>
      <c r="F31" s="96"/>
      <c r="I31" s="97">
        <v>-2032</v>
      </c>
      <c r="K31" s="99">
        <v>-1734</v>
      </c>
      <c r="M31" s="97">
        <v>-1212</v>
      </c>
      <c r="O31" s="99">
        <v>-1133</v>
      </c>
    </row>
    <row r="32" spans="1:15" ht="22.95" customHeight="1">
      <c r="A32" s="96" t="s">
        <v>111</v>
      </c>
      <c r="B32" s="96"/>
      <c r="C32" s="96"/>
      <c r="D32" s="96"/>
      <c r="E32" s="96"/>
      <c r="F32" s="96"/>
      <c r="I32" s="99"/>
      <c r="K32" s="99"/>
      <c r="M32" s="121"/>
      <c r="O32" s="121"/>
    </row>
    <row r="33" spans="1:15" ht="22.95" customHeight="1">
      <c r="A33" s="96" t="s">
        <v>45</v>
      </c>
      <c r="B33" s="96"/>
      <c r="C33" s="96"/>
      <c r="D33" s="96"/>
      <c r="E33" s="96"/>
      <c r="F33" s="96"/>
      <c r="I33" s="99">
        <v>1457</v>
      </c>
      <c r="K33" s="99">
        <v>-1228</v>
      </c>
      <c r="M33" s="97">
        <v>478</v>
      </c>
      <c r="O33" s="99">
        <v>-10</v>
      </c>
    </row>
    <row r="34" spans="1:15" ht="22.95" customHeight="1">
      <c r="A34" s="96" t="s">
        <v>121</v>
      </c>
      <c r="B34" s="96"/>
      <c r="C34" s="96"/>
      <c r="D34" s="96"/>
      <c r="E34" s="96"/>
      <c r="F34" s="96"/>
      <c r="I34" s="99">
        <v>-29526</v>
      </c>
      <c r="K34" s="99">
        <v>9712</v>
      </c>
      <c r="M34" s="97">
        <v>-29528</v>
      </c>
      <c r="O34" s="68">
        <v>9758</v>
      </c>
    </row>
    <row r="35" spans="1:15" ht="22.95" customHeight="1">
      <c r="A35" s="96" t="s">
        <v>46</v>
      </c>
      <c r="B35" s="96"/>
      <c r="C35" s="96"/>
      <c r="D35" s="96"/>
      <c r="E35" s="96"/>
      <c r="F35" s="96"/>
      <c r="I35" s="99">
        <v>-211</v>
      </c>
      <c r="K35" s="99">
        <v>-7788</v>
      </c>
      <c r="M35" s="97">
        <v>-1238</v>
      </c>
      <c r="O35" s="68">
        <v>-7103</v>
      </c>
    </row>
    <row r="36" spans="1:15" ht="22.95" customHeight="1">
      <c r="A36" s="96" t="s">
        <v>124</v>
      </c>
      <c r="B36" s="96"/>
      <c r="C36" s="96"/>
      <c r="D36" s="96"/>
      <c r="E36" s="96"/>
      <c r="F36" s="96"/>
      <c r="I36" s="84">
        <v>8584</v>
      </c>
      <c r="K36" s="84">
        <v>0</v>
      </c>
      <c r="M36" s="84">
        <v>8584</v>
      </c>
      <c r="O36" s="84">
        <v>0</v>
      </c>
    </row>
    <row r="37" spans="1:15" ht="22.95" customHeight="1">
      <c r="A37" s="96" t="s">
        <v>170</v>
      </c>
      <c r="B37" s="96"/>
      <c r="C37" s="96"/>
      <c r="D37" s="96"/>
      <c r="E37" s="96"/>
      <c r="F37" s="96"/>
      <c r="I37" s="97">
        <f>SUM(I24:I36)+I22</f>
        <v>-74909</v>
      </c>
      <c r="K37" s="97">
        <f>SUM(K24:K36)+K22</f>
        <v>76187</v>
      </c>
      <c r="M37" s="97">
        <f>SUM(M24:M36)+M22</f>
        <v>-75155</v>
      </c>
      <c r="N37" s="97"/>
      <c r="O37" s="97">
        <f>SUM(O24:O36)+O22</f>
        <v>68974</v>
      </c>
    </row>
    <row r="38" spans="1:15" ht="22.95" customHeight="1">
      <c r="A38" s="96" t="s">
        <v>125</v>
      </c>
      <c r="B38" s="96"/>
      <c r="C38" s="96"/>
      <c r="D38" s="96"/>
      <c r="E38" s="96"/>
      <c r="F38" s="96"/>
      <c r="I38" s="99">
        <v>28118</v>
      </c>
      <c r="K38" s="97">
        <v>34560</v>
      </c>
      <c r="M38" s="97">
        <v>26528</v>
      </c>
      <c r="O38" s="97">
        <v>33355</v>
      </c>
    </row>
    <row r="39" spans="1:15" ht="22.95" customHeight="1">
      <c r="A39" s="96" t="s">
        <v>128</v>
      </c>
      <c r="B39" s="96"/>
      <c r="C39" s="96"/>
      <c r="D39" s="96"/>
      <c r="E39" s="96"/>
      <c r="F39" s="96"/>
      <c r="I39" s="99">
        <v>-15689</v>
      </c>
      <c r="K39" s="68">
        <v>-19959</v>
      </c>
      <c r="M39" s="97">
        <v>-15689</v>
      </c>
      <c r="O39" s="68">
        <v>-19959</v>
      </c>
    </row>
    <row r="40" spans="1:15" ht="22.95" customHeight="1">
      <c r="A40" s="96" t="s">
        <v>184</v>
      </c>
      <c r="B40" s="96"/>
      <c r="C40" s="96"/>
      <c r="D40" s="96"/>
      <c r="E40" s="96"/>
      <c r="F40" s="96"/>
      <c r="I40" s="68">
        <v>5472</v>
      </c>
      <c r="K40" s="68">
        <v>-804</v>
      </c>
      <c r="M40" s="68">
        <v>5472</v>
      </c>
      <c r="O40" s="68">
        <v>0</v>
      </c>
    </row>
    <row r="41" spans="1:15" ht="22.95" customHeight="1">
      <c r="A41" s="94" t="s">
        <v>166</v>
      </c>
      <c r="B41" s="94"/>
      <c r="C41" s="94"/>
      <c r="D41" s="94"/>
      <c r="E41" s="94"/>
      <c r="F41" s="94"/>
      <c r="I41" s="65">
        <f>SUM(I37:I40)</f>
        <v>-57008</v>
      </c>
      <c r="K41" s="65">
        <f>SUM(K37:K40)</f>
        <v>89984</v>
      </c>
      <c r="M41" s="65">
        <f>SUM(M37:M40)</f>
        <v>-58844</v>
      </c>
      <c r="N41" s="97"/>
      <c r="O41" s="65">
        <f>SUM(O37:O40)</f>
        <v>82370</v>
      </c>
    </row>
    <row r="42" spans="1:15" ht="22.95" customHeight="1">
      <c r="A42" s="94"/>
      <c r="B42" s="94"/>
      <c r="C42" s="94"/>
      <c r="D42" s="94"/>
      <c r="E42" s="94"/>
      <c r="F42" s="94"/>
      <c r="I42" s="97"/>
      <c r="K42" s="97"/>
    </row>
    <row r="43" spans="1:15" ht="22.95" customHeight="1">
      <c r="A43" s="2" t="s">
        <v>21</v>
      </c>
      <c r="G43" s="69"/>
      <c r="H43" s="95"/>
      <c r="I43" s="69"/>
      <c r="K43" s="69"/>
    </row>
    <row r="44" spans="1:15" ht="22.95" customHeight="1">
      <c r="G44" s="47"/>
      <c r="H44" s="62"/>
      <c r="I44" s="5"/>
      <c r="K44" s="5"/>
      <c r="O44" s="5" t="s">
        <v>50</v>
      </c>
    </row>
    <row r="45" spans="1:15" ht="22.95" customHeight="1">
      <c r="A45" s="1" t="s">
        <v>97</v>
      </c>
      <c r="B45" s="1"/>
      <c r="C45" s="1"/>
      <c r="D45" s="91"/>
      <c r="E45" s="91"/>
      <c r="F45" s="91"/>
      <c r="G45" s="92"/>
      <c r="H45" s="93"/>
      <c r="I45" s="92"/>
      <c r="K45" s="92"/>
    </row>
    <row r="46" spans="1:15" ht="22.95" customHeight="1">
      <c r="A46" s="91" t="s">
        <v>42</v>
      </c>
      <c r="B46" s="91"/>
      <c r="C46" s="91"/>
      <c r="D46" s="91"/>
      <c r="E46" s="91"/>
      <c r="F46" s="91"/>
      <c r="G46" s="92"/>
      <c r="H46" s="93"/>
      <c r="I46" s="92"/>
      <c r="K46" s="92"/>
    </row>
    <row r="47" spans="1:15" ht="22.95" customHeight="1">
      <c r="A47" s="9" t="s">
        <v>176</v>
      </c>
      <c r="B47" s="9"/>
      <c r="C47" s="9"/>
      <c r="D47" s="34"/>
      <c r="E47" s="34"/>
      <c r="F47" s="34"/>
      <c r="G47" s="32"/>
      <c r="H47" s="33"/>
      <c r="I47" s="32"/>
      <c r="K47" s="32"/>
    </row>
    <row r="48" spans="1:15" ht="22.95" customHeight="1">
      <c r="D48" s="34"/>
      <c r="E48" s="34"/>
      <c r="F48" s="34"/>
      <c r="G48" s="37"/>
      <c r="H48" s="34"/>
      <c r="I48" s="37"/>
      <c r="K48" s="37"/>
      <c r="O48" s="37" t="s">
        <v>49</v>
      </c>
    </row>
    <row r="49" spans="1:15" ht="22.95" customHeight="1">
      <c r="D49" s="34"/>
      <c r="E49" s="34"/>
      <c r="F49" s="34"/>
      <c r="G49" s="37"/>
      <c r="H49" s="34"/>
      <c r="I49" s="125" t="s">
        <v>87</v>
      </c>
      <c r="J49" s="125"/>
      <c r="K49" s="125"/>
      <c r="M49" s="123" t="s">
        <v>88</v>
      </c>
      <c r="N49" s="123"/>
      <c r="O49" s="123"/>
    </row>
    <row r="50" spans="1:15" ht="22.95" customHeight="1">
      <c r="D50" s="34"/>
      <c r="E50" s="34"/>
      <c r="F50" s="34"/>
      <c r="G50" s="79" t="s">
        <v>13</v>
      </c>
      <c r="H50" s="34"/>
      <c r="I50" s="42">
        <v>2567</v>
      </c>
      <c r="K50" s="42">
        <v>2566</v>
      </c>
      <c r="M50" s="42">
        <v>2567</v>
      </c>
      <c r="N50" s="41"/>
      <c r="O50" s="42">
        <v>2566</v>
      </c>
    </row>
    <row r="51" spans="1:15" ht="22.95" customHeight="1">
      <c r="A51" s="94" t="s">
        <v>172</v>
      </c>
      <c r="B51" s="94"/>
      <c r="C51" s="94"/>
      <c r="D51" s="94"/>
      <c r="E51" s="94"/>
      <c r="F51" s="94"/>
      <c r="I51" s="98"/>
      <c r="K51" s="98"/>
      <c r="M51" s="98"/>
      <c r="N51" s="97"/>
      <c r="O51" s="98"/>
    </row>
    <row r="52" spans="1:15" ht="22.95" customHeight="1">
      <c r="A52" s="96" t="s">
        <v>112</v>
      </c>
      <c r="B52" s="96"/>
      <c r="C52" s="96"/>
      <c r="D52" s="96"/>
      <c r="E52" s="96"/>
      <c r="F52" s="96"/>
      <c r="G52" s="50"/>
      <c r="I52" s="99">
        <v>-100000</v>
      </c>
      <c r="K52" s="103">
        <v>-200000</v>
      </c>
      <c r="M52" s="99">
        <v>-100000</v>
      </c>
      <c r="O52" s="103">
        <v>-200000</v>
      </c>
    </row>
    <row r="53" spans="1:15" ht="22.95" customHeight="1">
      <c r="A53" s="96" t="s">
        <v>113</v>
      </c>
      <c r="B53" s="96"/>
      <c r="C53" s="96"/>
      <c r="D53" s="96"/>
      <c r="E53" s="96"/>
      <c r="F53" s="96"/>
      <c r="G53" s="50"/>
      <c r="I53" s="99">
        <v>120509</v>
      </c>
      <c r="K53" s="103">
        <v>200274</v>
      </c>
      <c r="M53" s="99">
        <v>120509</v>
      </c>
      <c r="O53" s="103">
        <v>200274</v>
      </c>
    </row>
    <row r="54" spans="1:15" ht="22.95" customHeight="1">
      <c r="A54" s="96" t="s">
        <v>171</v>
      </c>
      <c r="B54" s="96"/>
      <c r="C54" s="96"/>
      <c r="D54" s="96"/>
      <c r="E54" s="96"/>
      <c r="F54" s="96"/>
      <c r="G54" s="50"/>
      <c r="I54" s="99">
        <v>2940</v>
      </c>
      <c r="K54" s="99">
        <v>1049</v>
      </c>
      <c r="M54" s="99">
        <v>2940</v>
      </c>
      <c r="O54" s="99">
        <v>1049</v>
      </c>
    </row>
    <row r="55" spans="1:15" ht="22.95" customHeight="1">
      <c r="A55" s="96" t="s">
        <v>180</v>
      </c>
      <c r="B55" s="96"/>
      <c r="C55" s="96"/>
      <c r="D55" s="96"/>
      <c r="E55" s="96"/>
      <c r="F55" s="96"/>
      <c r="G55" s="50"/>
      <c r="I55" s="99">
        <v>0</v>
      </c>
      <c r="K55" s="99">
        <v>0</v>
      </c>
      <c r="M55" s="99">
        <v>0</v>
      </c>
      <c r="O55" s="99">
        <v>2000</v>
      </c>
    </row>
    <row r="56" spans="1:15" ht="22.95" customHeight="1">
      <c r="A56" s="96" t="s">
        <v>61</v>
      </c>
      <c r="B56" s="96"/>
      <c r="C56" s="96"/>
      <c r="D56" s="96"/>
      <c r="E56" s="96"/>
      <c r="F56" s="96"/>
      <c r="G56" s="50"/>
      <c r="I56" s="99">
        <v>-71</v>
      </c>
      <c r="K56" s="99">
        <v>-65</v>
      </c>
      <c r="M56" s="99">
        <v>-71</v>
      </c>
      <c r="O56" s="99">
        <v>-65</v>
      </c>
    </row>
    <row r="57" spans="1:15" ht="22.95" customHeight="1">
      <c r="A57" s="96" t="s">
        <v>84</v>
      </c>
      <c r="B57" s="96"/>
      <c r="C57" s="96"/>
      <c r="D57" s="96"/>
      <c r="E57" s="96"/>
      <c r="F57" s="96"/>
      <c r="G57" s="50"/>
      <c r="I57" s="99">
        <v>-809</v>
      </c>
      <c r="K57" s="99">
        <v>-1124</v>
      </c>
      <c r="M57" s="99">
        <v>-809</v>
      </c>
      <c r="O57" s="99">
        <v>-805</v>
      </c>
    </row>
    <row r="58" spans="1:15" ht="22.95" customHeight="1">
      <c r="A58" s="96" t="s">
        <v>146</v>
      </c>
      <c r="B58" s="96"/>
      <c r="C58" s="96"/>
      <c r="D58" s="96"/>
      <c r="E58" s="96"/>
      <c r="F58" s="96"/>
      <c r="G58" s="50"/>
      <c r="I58" s="99">
        <v>1589</v>
      </c>
      <c r="K58" s="99">
        <v>15</v>
      </c>
      <c r="M58" s="99">
        <v>1589</v>
      </c>
      <c r="O58" s="99">
        <v>15</v>
      </c>
    </row>
    <row r="59" spans="1:15" ht="22.95" customHeight="1">
      <c r="A59" s="94" t="s">
        <v>164</v>
      </c>
      <c r="B59" s="94"/>
      <c r="C59" s="94"/>
      <c r="D59" s="94"/>
      <c r="E59" s="94"/>
      <c r="F59" s="94"/>
      <c r="G59" s="50"/>
      <c r="I59" s="63">
        <f>SUM(I52:I58)</f>
        <v>24158</v>
      </c>
      <c r="K59" s="63">
        <f>SUM(K52:K58)</f>
        <v>149</v>
      </c>
      <c r="M59" s="63">
        <f>SUM(M52:M58)</f>
        <v>24158</v>
      </c>
      <c r="O59" s="63">
        <f>SUM(O52:O58)</f>
        <v>2468</v>
      </c>
    </row>
    <row r="60" spans="1:15" ht="22.95" customHeight="1">
      <c r="A60" s="94" t="s">
        <v>47</v>
      </c>
      <c r="B60" s="94"/>
      <c r="C60" s="94"/>
      <c r="D60" s="94"/>
      <c r="E60" s="94"/>
      <c r="F60" s="94"/>
      <c r="G60" s="50"/>
      <c r="I60" s="53"/>
      <c r="K60" s="69"/>
      <c r="M60" s="69"/>
      <c r="N60" s="95"/>
      <c r="O60" s="69"/>
    </row>
    <row r="61" spans="1:15" ht="22.95" customHeight="1">
      <c r="A61" s="96" t="s">
        <v>126</v>
      </c>
      <c r="B61" s="96"/>
      <c r="C61" s="96"/>
      <c r="D61" s="96"/>
      <c r="E61" s="96"/>
      <c r="F61" s="96"/>
      <c r="G61" s="50"/>
      <c r="I61" s="81">
        <v>0</v>
      </c>
      <c r="K61" s="81">
        <v>80000</v>
      </c>
      <c r="M61" s="81">
        <v>0</v>
      </c>
      <c r="O61" s="81">
        <v>80000</v>
      </c>
    </row>
    <row r="62" spans="1:15" ht="22.95" customHeight="1">
      <c r="A62" s="96" t="s">
        <v>106</v>
      </c>
      <c r="B62" s="96"/>
      <c r="C62" s="96"/>
      <c r="D62" s="96"/>
      <c r="E62" s="96"/>
      <c r="F62" s="96"/>
      <c r="G62" s="50"/>
      <c r="I62" s="81">
        <v>0</v>
      </c>
      <c r="K62" s="81">
        <v>-100000</v>
      </c>
      <c r="M62" s="81">
        <v>0</v>
      </c>
      <c r="O62" s="81">
        <v>-100000</v>
      </c>
    </row>
    <row r="63" spans="1:15" ht="22.95" customHeight="1">
      <c r="A63" s="96" t="s">
        <v>182</v>
      </c>
      <c r="B63" s="96"/>
      <c r="C63" s="96"/>
      <c r="D63" s="96"/>
      <c r="E63" s="96"/>
      <c r="F63" s="96"/>
      <c r="G63" s="50">
        <v>15</v>
      </c>
      <c r="I63" s="99">
        <v>300000</v>
      </c>
      <c r="K63" s="81">
        <v>0</v>
      </c>
      <c r="M63" s="99">
        <v>300000</v>
      </c>
      <c r="O63" s="81">
        <v>0</v>
      </c>
    </row>
    <row r="64" spans="1:15" ht="22.95" customHeight="1">
      <c r="A64" s="96" t="s">
        <v>105</v>
      </c>
      <c r="B64" s="96"/>
      <c r="C64" s="96"/>
      <c r="D64" s="96"/>
      <c r="E64" s="96"/>
      <c r="F64" s="96"/>
      <c r="I64" s="99">
        <v>-300000</v>
      </c>
      <c r="K64" s="99">
        <v>-393800</v>
      </c>
      <c r="M64" s="99">
        <v>-300000</v>
      </c>
      <c r="O64" s="99">
        <v>-393800</v>
      </c>
    </row>
    <row r="65" spans="1:15" ht="22.95" customHeight="1">
      <c r="A65" s="96" t="s">
        <v>122</v>
      </c>
      <c r="B65" s="96"/>
      <c r="C65" s="96"/>
      <c r="D65" s="96"/>
      <c r="E65" s="96"/>
      <c r="F65" s="96"/>
      <c r="G65" s="50"/>
      <c r="I65" s="99">
        <v>-2089</v>
      </c>
      <c r="K65" s="99">
        <v>-2009</v>
      </c>
      <c r="M65" s="99">
        <v>-1735</v>
      </c>
      <c r="O65" s="99">
        <v>-1679</v>
      </c>
    </row>
    <row r="66" spans="1:15" ht="22.95" customHeight="1">
      <c r="A66" s="94" t="s">
        <v>144</v>
      </c>
      <c r="B66" s="94"/>
      <c r="C66" s="94"/>
      <c r="D66" s="94"/>
      <c r="E66" s="94"/>
      <c r="F66" s="94"/>
      <c r="I66" s="63">
        <f>SUM(I61:I65)</f>
        <v>-2089</v>
      </c>
      <c r="K66" s="63">
        <f>SUM(K61:K65)</f>
        <v>-415809</v>
      </c>
      <c r="M66" s="63">
        <f>SUM(M61:M65)</f>
        <v>-1735</v>
      </c>
      <c r="N66" s="97"/>
      <c r="O66" s="63">
        <f>SUM(O61:O65)</f>
        <v>-415479</v>
      </c>
    </row>
    <row r="67" spans="1:15" ht="22.95" customHeight="1">
      <c r="A67" s="94" t="s">
        <v>165</v>
      </c>
      <c r="B67" s="94"/>
      <c r="C67" s="94"/>
      <c r="D67" s="94"/>
      <c r="E67" s="94"/>
      <c r="F67" s="94"/>
      <c r="I67" s="98">
        <f>SUM(I41,I59,I66)</f>
        <v>-34939</v>
      </c>
      <c r="K67" s="98">
        <f>SUM(K41,K59,K66)</f>
        <v>-325676</v>
      </c>
      <c r="M67" s="98">
        <f>SUM(M41,M59,M66)</f>
        <v>-36421</v>
      </c>
      <c r="N67" s="97"/>
      <c r="O67" s="98">
        <f>SUM(O41,O59,O66)</f>
        <v>-330641</v>
      </c>
    </row>
    <row r="68" spans="1:15" ht="22.95" customHeight="1">
      <c r="A68" s="96" t="s">
        <v>54</v>
      </c>
      <c r="B68" s="96"/>
      <c r="C68" s="96"/>
      <c r="D68" s="96"/>
      <c r="E68" s="96"/>
      <c r="F68" s="96"/>
      <c r="I68" s="84">
        <v>89472</v>
      </c>
      <c r="K68" s="84">
        <v>467704</v>
      </c>
      <c r="M68" s="84">
        <v>78726</v>
      </c>
      <c r="O68" s="84">
        <v>456942</v>
      </c>
    </row>
    <row r="69" spans="1:15" ht="22.95" customHeight="1" thickBot="1">
      <c r="A69" s="94" t="s">
        <v>52</v>
      </c>
      <c r="B69" s="94"/>
      <c r="C69" s="94"/>
      <c r="D69" s="94"/>
      <c r="E69" s="94"/>
      <c r="F69" s="94"/>
      <c r="I69" s="104">
        <f>SUM(I67:I68)</f>
        <v>54533</v>
      </c>
      <c r="K69" s="104">
        <f>SUM(K67:K68)</f>
        <v>142028</v>
      </c>
      <c r="M69" s="104">
        <f>SUM(M67:M68)</f>
        <v>42305</v>
      </c>
      <c r="N69" s="97"/>
      <c r="O69" s="104">
        <f>SUM(O67:O68)</f>
        <v>126301</v>
      </c>
    </row>
    <row r="70" spans="1:15" s="106" customFormat="1" ht="22.95" customHeight="1" thickTop="1">
      <c r="A70" s="105"/>
      <c r="B70" s="105"/>
      <c r="C70" s="105"/>
      <c r="D70" s="105"/>
      <c r="E70" s="105"/>
      <c r="F70" s="105"/>
      <c r="I70" s="98">
        <f>I69-BS!I11</f>
        <v>0</v>
      </c>
      <c r="J70" s="2"/>
      <c r="K70" s="98"/>
      <c r="L70" s="2"/>
      <c r="M70" s="27">
        <f>M69-BS!M11</f>
        <v>0</v>
      </c>
      <c r="N70" s="2"/>
      <c r="O70" s="2"/>
    </row>
    <row r="71" spans="1:15" ht="22.95" customHeight="1">
      <c r="A71" s="94" t="s">
        <v>102</v>
      </c>
      <c r="B71" s="94"/>
      <c r="C71" s="94"/>
      <c r="D71" s="96"/>
      <c r="E71" s="96"/>
      <c r="F71" s="96"/>
      <c r="I71" s="98"/>
      <c r="K71" s="98"/>
      <c r="M71" s="27"/>
    </row>
    <row r="72" spans="1:15" ht="22.95" customHeight="1">
      <c r="A72" s="96" t="s">
        <v>103</v>
      </c>
      <c r="B72" s="96"/>
      <c r="C72" s="96"/>
      <c r="D72" s="96"/>
      <c r="E72" s="96"/>
      <c r="F72" s="96"/>
      <c r="I72" s="98"/>
      <c r="K72" s="98"/>
      <c r="M72" s="27"/>
    </row>
    <row r="73" spans="1:15" ht="22.95" customHeight="1">
      <c r="A73" s="96" t="s">
        <v>127</v>
      </c>
      <c r="B73" s="96"/>
      <c r="C73" s="96"/>
      <c r="D73" s="96"/>
      <c r="E73" s="96"/>
      <c r="F73" s="96"/>
      <c r="I73" s="99">
        <v>122.31172000000001</v>
      </c>
      <c r="J73" s="99"/>
      <c r="K73" s="99">
        <v>515</v>
      </c>
      <c r="L73" s="99"/>
      <c r="M73" s="99">
        <v>122.31172000000001</v>
      </c>
      <c r="N73" s="99"/>
      <c r="O73" s="99">
        <v>175</v>
      </c>
    </row>
    <row r="74" spans="1:15" ht="22.95" customHeight="1">
      <c r="A74" s="96"/>
      <c r="B74" s="96"/>
      <c r="C74" s="96"/>
      <c r="D74" s="96"/>
      <c r="E74" s="96"/>
      <c r="F74" s="96"/>
      <c r="I74" s="107"/>
      <c r="J74" s="107"/>
      <c r="K74" s="107"/>
      <c r="L74" s="107"/>
      <c r="M74" s="107"/>
      <c r="N74" s="107"/>
      <c r="O74" s="107"/>
    </row>
    <row r="75" spans="1:15" ht="22.95" customHeight="1">
      <c r="A75" s="2" t="s">
        <v>21</v>
      </c>
      <c r="G75" s="69"/>
      <c r="H75" s="95"/>
      <c r="I75" s="69"/>
      <c r="K75" s="69"/>
    </row>
    <row r="76" spans="1:15" ht="22.95" customHeight="1">
      <c r="G76" s="47"/>
      <c r="H76" s="46"/>
      <c r="I76" s="47"/>
      <c r="K76" s="47"/>
    </row>
  </sheetData>
  <mergeCells count="4">
    <mergeCell ref="I6:K6"/>
    <mergeCell ref="M6:O6"/>
    <mergeCell ref="I49:K49"/>
    <mergeCell ref="M49:O49"/>
  </mergeCells>
  <printOptions horizontalCentered="1"/>
  <pageMargins left="0.78740157480314965" right="0.39370078740157483" top="0.78740157480314965" bottom="0.19685039370078741" header="0.19685039370078741" footer="0.19685039370078741"/>
  <pageSetup paperSize="9" scale="75" firstPageNumber="2" fitToHeight="0" orientation="portrait" useFirstPageNumber="1" r:id="rId1"/>
  <headerFooter alignWithMargins="0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D328955CF8B4EA09FDE1A8AF44AE2" ma:contentTypeVersion="16" ma:contentTypeDescription="Create a new document." ma:contentTypeScope="" ma:versionID="d67e9a9124db88c7e4e1b6f7bd5854b5">
  <xsd:schema xmlns:xsd="http://www.w3.org/2001/XMLSchema" xmlns:xs="http://www.w3.org/2001/XMLSchema" xmlns:p="http://schemas.microsoft.com/office/2006/metadata/properties" xmlns:ns2="c7965f95-b4bf-46f9-943b-8632934390d8" xmlns:ns3="219c63b2-01cf-4a44-bff2-3b6feb06fedf" targetNamespace="http://schemas.microsoft.com/office/2006/metadata/properties" ma:root="true" ma:fieldsID="e8aa9ea02c2091a7a412e8801d16d01f" ns2:_="" ns3:_="">
    <xsd:import namespace="c7965f95-b4bf-46f9-943b-8632934390d8"/>
    <xsd:import namespace="219c63b2-01cf-4a44-bff2-3b6feb06f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65f95-b4bf-46f9-943b-863293439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63b2-01cf-4a44-bff2-3b6feb06fed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3767b3-7026-4ca2-810f-92b25cc68676}" ma:internalName="TaxCatchAll" ma:showField="CatchAllData" ma:web="219c63b2-01cf-4a44-bff2-3b6feb06f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63b2-01cf-4a44-bff2-3b6feb06fedf" xsi:nil="true"/>
    <lcf76f155ced4ddcb4097134ff3c332f xmlns="c7965f95-b4bf-46f9-943b-8632934390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D8BE8-C085-45F9-8E05-C0FDB1BAA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65f95-b4bf-46f9-943b-8632934390d8"/>
    <ds:schemaRef ds:uri="219c63b2-01cf-4a44-bff2-3b6feb06f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6F1C6B-B37E-4013-B526-6698D8A1F14F}">
  <ds:schemaRefs>
    <ds:schemaRef ds:uri="http://schemas.microsoft.com/office/infopath/2007/PartnerControls"/>
    <ds:schemaRef ds:uri="c7965f95-b4bf-46f9-943b-8632934390d8"/>
    <ds:schemaRef ds:uri="http://purl.org/dc/elements/1.1/"/>
    <ds:schemaRef ds:uri="219c63b2-01cf-4a44-bff2-3b6feb06fedf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9813DE0-5755-4D7C-9341-33C8EF3F8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PL</vt:lpstr>
      <vt:lpstr>SE-Conso</vt:lpstr>
      <vt:lpstr>SE-Separate</vt:lpstr>
      <vt:lpstr>CF</vt:lpstr>
      <vt:lpstr>BS!Print_Area</vt:lpstr>
      <vt:lpstr>CF!Print_Area</vt:lpstr>
      <vt:lpstr>PL!Print_Area</vt:lpstr>
      <vt:lpstr>'SE-Conso'!Print_Area</vt:lpstr>
      <vt:lpstr>'SE-Separate'!Print_Area</vt:lpstr>
    </vt:vector>
  </TitlesOfParts>
  <Company>KPMG Peat Marwick Suthee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Group</dc:creator>
  <cp:lastModifiedBy>Siranda Morosot</cp:lastModifiedBy>
  <cp:lastPrinted>2024-08-06T06:42:22Z</cp:lastPrinted>
  <dcterms:created xsi:type="dcterms:W3CDTF">1999-07-14T02:33:10Z</dcterms:created>
  <dcterms:modified xsi:type="dcterms:W3CDTF">2024-08-09T04:28:05Z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0x010100FECF56CF0908D7458AD40D012A2828B4</vt:lpwstr>
  </property>
  <property fmtid="{D5CDD505-2E9C-101B-9397-08002B2CF9AE}" pid="3" name="MediaServiceImageTags">
    <vt:lpwstr/>
  </property>
</Properties>
</file>